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a\Documents\Bargaining 2020\Athletic Coaches\"/>
    </mc:Choice>
  </mc:AlternateContent>
  <bookViews>
    <workbookView xWindow="0" yWindow="0" windowWidth="21645" windowHeight="11415"/>
  </bookViews>
  <sheets>
    <sheet name="HS 2021-22" sheetId="5" r:id="rId1"/>
    <sheet name="MS 2021-22" sheetId="6" r:id="rId2"/>
    <sheet name="HS 2022-23" sheetId="9" r:id="rId3"/>
    <sheet name="MS 2022-23" sheetId="10" r:id="rId4"/>
    <sheet name="HS 2023-24" sheetId="11" r:id="rId5"/>
    <sheet name="MS 2023-24" sheetId="12" r:id="rId6"/>
    <sheet name="High School 19-20 worksheet" sheetId="1" r:id="rId7"/>
    <sheet name="Middle School 19-20 worksheet" sheetId="2" r:id="rId8"/>
    <sheet name="MS Change" sheetId="7" r:id="rId9"/>
    <sheet name="HS Change" sheetId="8" r:id="rId10"/>
  </sheets>
  <definedNames>
    <definedName name="_xlnm._FilterDatabase" localSheetId="6" hidden="1">'High School 19-20 worksheet'!$A$1:$T$40</definedName>
    <definedName name="_xlnm._FilterDatabase" localSheetId="0" hidden="1">'HS 2021-22'!$A$1:$H$40</definedName>
    <definedName name="_xlnm._FilterDatabase" localSheetId="2" hidden="1">'HS 2022-23'!$A$1:$H$40</definedName>
    <definedName name="_xlnm._FilterDatabase" localSheetId="4" hidden="1">'HS 2023-24'!$A$1:$H$40</definedName>
    <definedName name="_xlnm._FilterDatabase" localSheetId="7" hidden="1">'Middle School 19-20 worksheet'!$A$1:$G$22</definedName>
    <definedName name="_xlnm.Print_Area" localSheetId="6">'High School 19-20 worksheet'!$A$1:$L$26</definedName>
    <definedName name="_xlnm.Print_Area" localSheetId="7">'Middle School 19-20 worksheet'!$A$1:$G$32</definedName>
    <definedName name="_xlnm.Print_Area" localSheetId="1">'MS 2021-22'!$A$1:$G$34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0" i="11" l="1"/>
  <c r="G40" i="11"/>
  <c r="F40" i="11"/>
  <c r="E40" i="11"/>
  <c r="D40" i="11"/>
  <c r="H39" i="11"/>
  <c r="G39" i="11"/>
  <c r="F39" i="11"/>
  <c r="E39" i="11"/>
  <c r="D39" i="11"/>
  <c r="H38" i="11"/>
  <c r="G38" i="11"/>
  <c r="F38" i="11"/>
  <c r="E38" i="11"/>
  <c r="D38" i="11"/>
  <c r="H37" i="11"/>
  <c r="G37" i="11"/>
  <c r="F37" i="11"/>
  <c r="E37" i="11"/>
  <c r="D37" i="11"/>
  <c r="H35" i="11"/>
  <c r="G35" i="11"/>
  <c r="F35" i="11"/>
  <c r="E35" i="11"/>
  <c r="D35" i="11"/>
  <c r="H21" i="11"/>
  <c r="G21" i="11"/>
  <c r="F21" i="11"/>
  <c r="E21" i="11"/>
  <c r="D21" i="11"/>
  <c r="D17" i="11"/>
  <c r="G3" i="11"/>
  <c r="G36" i="11"/>
  <c r="H36" i="11" s="1"/>
  <c r="G34" i="11"/>
  <c r="H34" i="11" s="1"/>
  <c r="G33" i="11"/>
  <c r="H33" i="11" s="1"/>
  <c r="G32" i="11"/>
  <c r="H32" i="11" s="1"/>
  <c r="D32" i="11"/>
  <c r="G31" i="11"/>
  <c r="H31" i="11" s="1"/>
  <c r="G29" i="11"/>
  <c r="H29" i="11" s="1"/>
  <c r="G27" i="11"/>
  <c r="H27" i="11" s="1"/>
  <c r="H25" i="11"/>
  <c r="G25" i="11"/>
  <c r="F25" i="11" s="1"/>
  <c r="E25" i="11"/>
  <c r="D25" i="11"/>
  <c r="D26" i="11" s="1"/>
  <c r="G24" i="11"/>
  <c r="H24" i="11" s="1"/>
  <c r="G23" i="11"/>
  <c r="H23" i="11" s="1"/>
  <c r="G22" i="11"/>
  <c r="H22" i="11" s="1"/>
  <c r="G19" i="11"/>
  <c r="H19" i="11" s="1"/>
  <c r="G18" i="11"/>
  <c r="H18" i="11" s="1"/>
  <c r="G16" i="11"/>
  <c r="H16" i="11" s="1"/>
  <c r="E16" i="11"/>
  <c r="D16" i="11"/>
  <c r="G14" i="11"/>
  <c r="F14" i="11" s="1"/>
  <c r="G12" i="11"/>
  <c r="H12" i="11" s="1"/>
  <c r="G10" i="11"/>
  <c r="H10" i="11" s="1"/>
  <c r="G8" i="11"/>
  <c r="H8" i="11" s="1"/>
  <c r="G6" i="11"/>
  <c r="H6" i="11" s="1"/>
  <c r="H4" i="11"/>
  <c r="G4" i="11"/>
  <c r="F4" i="11" s="1"/>
  <c r="E4" i="11"/>
  <c r="D4" i="11"/>
  <c r="D5" i="11" s="1"/>
  <c r="H2" i="11"/>
  <c r="H3" i="11" s="1"/>
  <c r="G2" i="11"/>
  <c r="F2" i="11" s="1"/>
  <c r="F3" i="11" s="1"/>
  <c r="D2" i="11"/>
  <c r="D3" i="11" s="1"/>
  <c r="G21" i="12"/>
  <c r="D21" i="12" s="1"/>
  <c r="F21" i="12"/>
  <c r="E21" i="12"/>
  <c r="G20" i="12"/>
  <c r="F20" i="12" s="1"/>
  <c r="G19" i="12"/>
  <c r="D19" i="12" s="1"/>
  <c r="F19" i="12"/>
  <c r="E19" i="12"/>
  <c r="G18" i="12"/>
  <c r="F18" i="12" s="1"/>
  <c r="G17" i="12"/>
  <c r="D17" i="12" s="1"/>
  <c r="F17" i="12"/>
  <c r="E17" i="12"/>
  <c r="G16" i="12"/>
  <c r="F16" i="12" s="1"/>
  <c r="G15" i="12"/>
  <c r="D15" i="12" s="1"/>
  <c r="F15" i="12"/>
  <c r="E15" i="12"/>
  <c r="G14" i="12"/>
  <c r="F14" i="12" s="1"/>
  <c r="G13" i="12"/>
  <c r="D13" i="12" s="1"/>
  <c r="F13" i="12"/>
  <c r="E13" i="12"/>
  <c r="G12" i="12"/>
  <c r="F12" i="12" s="1"/>
  <c r="G11" i="12"/>
  <c r="D11" i="12" s="1"/>
  <c r="F11" i="12"/>
  <c r="E11" i="12"/>
  <c r="G10" i="12"/>
  <c r="F10" i="12" s="1"/>
  <c r="G9" i="12"/>
  <c r="D9" i="12" s="1"/>
  <c r="F9" i="12"/>
  <c r="E9" i="12"/>
  <c r="G8" i="12"/>
  <c r="F8" i="12" s="1"/>
  <c r="G7" i="12"/>
  <c r="D7" i="12" s="1"/>
  <c r="F7" i="12"/>
  <c r="E7" i="12"/>
  <c r="G6" i="12"/>
  <c r="F6" i="12" s="1"/>
  <c r="G5" i="12"/>
  <c r="D5" i="12" s="1"/>
  <c r="F5" i="12"/>
  <c r="E5" i="12"/>
  <c r="G4" i="12"/>
  <c r="F4" i="12" s="1"/>
  <c r="G3" i="12"/>
  <c r="D3" i="12" s="1"/>
  <c r="F3" i="12"/>
  <c r="E3" i="12"/>
  <c r="G2" i="12"/>
  <c r="F2" i="12" s="1"/>
  <c r="G24" i="10"/>
  <c r="F24" i="10" s="1"/>
  <c r="G22" i="10"/>
  <c r="F22" i="10" s="1"/>
  <c r="G21" i="10"/>
  <c r="F21" i="10"/>
  <c r="E21" i="10"/>
  <c r="D21" i="10"/>
  <c r="G20" i="10"/>
  <c r="F20" i="10" s="1"/>
  <c r="G19" i="10"/>
  <c r="F19" i="10"/>
  <c r="E19" i="10"/>
  <c r="D19" i="10"/>
  <c r="G18" i="10"/>
  <c r="F18" i="10" s="1"/>
  <c r="G17" i="10"/>
  <c r="F17" i="10"/>
  <c r="E17" i="10"/>
  <c r="D17" i="10"/>
  <c r="G16" i="10"/>
  <c r="F16" i="10" s="1"/>
  <c r="G15" i="10"/>
  <c r="F15" i="10"/>
  <c r="E15" i="10"/>
  <c r="D15" i="10"/>
  <c r="G14" i="10"/>
  <c r="F14" i="10" s="1"/>
  <c r="G13" i="10"/>
  <c r="F13" i="10"/>
  <c r="E13" i="10"/>
  <c r="D13" i="10"/>
  <c r="G12" i="10"/>
  <c r="F12" i="10" s="1"/>
  <c r="G11" i="10"/>
  <c r="F11" i="10"/>
  <c r="E11" i="10"/>
  <c r="D11" i="10"/>
  <c r="G10" i="10"/>
  <c r="F10" i="10" s="1"/>
  <c r="G9" i="10"/>
  <c r="F9" i="10"/>
  <c r="E9" i="10"/>
  <c r="D9" i="10"/>
  <c r="G8" i="10"/>
  <c r="F8" i="10" s="1"/>
  <c r="G7" i="10"/>
  <c r="F7" i="10"/>
  <c r="E7" i="10"/>
  <c r="D7" i="10"/>
  <c r="G6" i="10"/>
  <c r="F6" i="10" s="1"/>
  <c r="G5" i="10"/>
  <c r="F5" i="10"/>
  <c r="E5" i="10"/>
  <c r="D5" i="10"/>
  <c r="G4" i="10"/>
  <c r="F4" i="10" s="1"/>
  <c r="G3" i="10"/>
  <c r="F3" i="10"/>
  <c r="E3" i="10"/>
  <c r="D3" i="10"/>
  <c r="F2" i="10"/>
  <c r="E2" i="10"/>
  <c r="D2" i="10"/>
  <c r="G2" i="10"/>
  <c r="G40" i="9"/>
  <c r="G39" i="9"/>
  <c r="G38" i="9"/>
  <c r="H37" i="9"/>
  <c r="G37" i="9"/>
  <c r="G35" i="9"/>
  <c r="H36" i="9"/>
  <c r="H38" i="9" s="1"/>
  <c r="G36" i="9"/>
  <c r="E36" i="9" s="1"/>
  <c r="E38" i="9" s="1"/>
  <c r="F36" i="9"/>
  <c r="F38" i="9" s="1"/>
  <c r="D36" i="9"/>
  <c r="D38" i="9" s="1"/>
  <c r="H34" i="9"/>
  <c r="G34" i="9"/>
  <c r="E34" i="9" s="1"/>
  <c r="F34" i="9"/>
  <c r="G33" i="9"/>
  <c r="H33" i="9" s="1"/>
  <c r="E33" i="9"/>
  <c r="D33" i="9"/>
  <c r="G32" i="9"/>
  <c r="H32" i="9" s="1"/>
  <c r="H35" i="9" s="1"/>
  <c r="G31" i="9"/>
  <c r="H31" i="9" s="1"/>
  <c r="G29" i="9"/>
  <c r="H29" i="9" s="1"/>
  <c r="G27" i="9"/>
  <c r="F27" i="9" s="1"/>
  <c r="G25" i="9"/>
  <c r="H25" i="9" s="1"/>
  <c r="G24" i="9"/>
  <c r="H24" i="9" s="1"/>
  <c r="G23" i="9"/>
  <c r="H23" i="9" s="1"/>
  <c r="H40" i="9" s="1"/>
  <c r="G22" i="9"/>
  <c r="H22" i="9" s="1"/>
  <c r="H39" i="9" s="1"/>
  <c r="H19" i="9"/>
  <c r="G19" i="9"/>
  <c r="E19" i="9" s="1"/>
  <c r="F19" i="9"/>
  <c r="G18" i="9"/>
  <c r="H18" i="9" s="1"/>
  <c r="G16" i="9"/>
  <c r="H16" i="9" s="1"/>
  <c r="G14" i="9"/>
  <c r="H14" i="9" s="1"/>
  <c r="G12" i="9"/>
  <c r="H12" i="9" s="1"/>
  <c r="G10" i="9"/>
  <c r="H10" i="9" s="1"/>
  <c r="G8" i="9"/>
  <c r="H8" i="9" s="1"/>
  <c r="G6" i="9"/>
  <c r="H6" i="9" s="1"/>
  <c r="G4" i="9"/>
  <c r="H4" i="9" s="1"/>
  <c r="D4" i="9"/>
  <c r="E2" i="9"/>
  <c r="E3" i="9" s="1"/>
  <c r="F2" i="9"/>
  <c r="F3" i="9" s="1"/>
  <c r="H2" i="9"/>
  <c r="H3" i="9" s="1"/>
  <c r="D2" i="9"/>
  <c r="D3" i="9" s="1"/>
  <c r="G21" i="9"/>
  <c r="G3" i="9"/>
  <c r="G2" i="9"/>
  <c r="G23" i="6"/>
  <c r="G23" i="10" s="1"/>
  <c r="G22" i="6"/>
  <c r="F22" i="6" s="1"/>
  <c r="F23" i="6" s="1"/>
  <c r="G21" i="6"/>
  <c r="F21" i="6" s="1"/>
  <c r="G20" i="6"/>
  <c r="F20" i="6" s="1"/>
  <c r="G19" i="6"/>
  <c r="F19" i="6" s="1"/>
  <c r="D19" i="6"/>
  <c r="G18" i="6"/>
  <c r="F18" i="6" s="1"/>
  <c r="G17" i="6"/>
  <c r="F17" i="6" s="1"/>
  <c r="D17" i="6"/>
  <c r="G16" i="6"/>
  <c r="F16" i="6" s="1"/>
  <c r="G15" i="6"/>
  <c r="F15" i="6" s="1"/>
  <c r="D15" i="6"/>
  <c r="G14" i="6"/>
  <c r="F14" i="6" s="1"/>
  <c r="G13" i="6"/>
  <c r="F13" i="6" s="1"/>
  <c r="D13" i="6"/>
  <c r="G12" i="6"/>
  <c r="F12" i="6" s="1"/>
  <c r="G11" i="6"/>
  <c r="F11" i="6" s="1"/>
  <c r="D11" i="6"/>
  <c r="G10" i="6"/>
  <c r="F10" i="6" s="1"/>
  <c r="G9" i="6"/>
  <c r="F9" i="6" s="1"/>
  <c r="D9" i="6"/>
  <c r="G8" i="6"/>
  <c r="F8" i="6" s="1"/>
  <c r="G7" i="6"/>
  <c r="F7" i="6" s="1"/>
  <c r="D7" i="6"/>
  <c r="G6" i="6"/>
  <c r="F6" i="6" s="1"/>
  <c r="G5" i="6"/>
  <c r="F5" i="6" s="1"/>
  <c r="D5" i="6"/>
  <c r="G4" i="6"/>
  <c r="F4" i="6" s="1"/>
  <c r="G3" i="6"/>
  <c r="F3" i="6" s="1"/>
  <c r="D3" i="6"/>
  <c r="G2" i="6"/>
  <c r="F2" i="6" s="1"/>
  <c r="G36" i="5"/>
  <c r="H36" i="5" s="1"/>
  <c r="G34" i="5"/>
  <c r="E34" i="5" s="1"/>
  <c r="G33" i="5"/>
  <c r="H33" i="5" s="1"/>
  <c r="G32" i="5"/>
  <c r="H32" i="5" s="1"/>
  <c r="G31" i="5"/>
  <c r="E31" i="5" s="1"/>
  <c r="G29" i="5"/>
  <c r="E29" i="5" s="1"/>
  <c r="G27" i="5"/>
  <c r="E27" i="5" s="1"/>
  <c r="G25" i="5"/>
  <c r="H25" i="5" s="1"/>
  <c r="G24" i="5"/>
  <c r="E24" i="5" s="1"/>
  <c r="G23" i="5"/>
  <c r="E23" i="5" s="1"/>
  <c r="G22" i="5"/>
  <c r="E22" i="5" s="1"/>
  <c r="G19" i="5"/>
  <c r="F19" i="5" s="1"/>
  <c r="G18" i="5"/>
  <c r="H18" i="5" s="1"/>
  <c r="G16" i="5"/>
  <c r="H16" i="5" s="1"/>
  <c r="G14" i="5"/>
  <c r="H14" i="5" s="1"/>
  <c r="G12" i="5"/>
  <c r="H12" i="5" s="1"/>
  <c r="G10" i="5"/>
  <c r="H10" i="5" s="1"/>
  <c r="G8" i="5"/>
  <c r="H8" i="5" s="1"/>
  <c r="G6" i="5"/>
  <c r="H6" i="5" s="1"/>
  <c r="G4" i="5"/>
  <c r="H4" i="5" s="1"/>
  <c r="D2" i="5"/>
  <c r="D3" i="5" s="1"/>
  <c r="E2" i="5"/>
  <c r="E3" i="5" s="1"/>
  <c r="F2" i="5"/>
  <c r="F3" i="5" s="1"/>
  <c r="H2" i="5"/>
  <c r="H3" i="5" s="1"/>
  <c r="G5" i="5"/>
  <c r="G3" i="5"/>
  <c r="G2" i="5"/>
  <c r="E23" i="10" l="1"/>
  <c r="D23" i="10"/>
  <c r="F23" i="10"/>
  <c r="G23" i="12"/>
  <c r="G22" i="12"/>
  <c r="F22" i="12" s="1"/>
  <c r="G24" i="12"/>
  <c r="F24" i="12" s="1"/>
  <c r="D36" i="11"/>
  <c r="E36" i="11"/>
  <c r="F36" i="11"/>
  <c r="D34" i="11"/>
  <c r="E34" i="11"/>
  <c r="F34" i="11"/>
  <c r="D33" i="11"/>
  <c r="E33" i="11"/>
  <c r="F33" i="11"/>
  <c r="E32" i="11"/>
  <c r="F32" i="11"/>
  <c r="F31" i="11"/>
  <c r="D31" i="11"/>
  <c r="E31" i="11"/>
  <c r="D29" i="11"/>
  <c r="D30" i="11" s="1"/>
  <c r="E29" i="11"/>
  <c r="F29" i="11"/>
  <c r="D27" i="11"/>
  <c r="D28" i="11" s="1"/>
  <c r="E27" i="11"/>
  <c r="F27" i="11"/>
  <c r="D24" i="11"/>
  <c r="E24" i="11"/>
  <c r="F24" i="11"/>
  <c r="D23" i="11"/>
  <c r="E23" i="11"/>
  <c r="F23" i="11"/>
  <c r="D22" i="11"/>
  <c r="E22" i="11"/>
  <c r="F22" i="11"/>
  <c r="D19" i="11"/>
  <c r="E19" i="11"/>
  <c r="F19" i="11"/>
  <c r="F18" i="11"/>
  <c r="D18" i="11"/>
  <c r="E18" i="11"/>
  <c r="F16" i="11"/>
  <c r="H14" i="11"/>
  <c r="D14" i="11"/>
  <c r="D15" i="11" s="1"/>
  <c r="E14" i="11"/>
  <c r="D12" i="11"/>
  <c r="D13" i="11" s="1"/>
  <c r="E12" i="11"/>
  <c r="F12" i="11"/>
  <c r="D10" i="11"/>
  <c r="D11" i="11" s="1"/>
  <c r="E10" i="11"/>
  <c r="F10" i="11"/>
  <c r="D8" i="11"/>
  <c r="D9" i="11" s="1"/>
  <c r="E8" i="11"/>
  <c r="F8" i="11"/>
  <c r="D6" i="11"/>
  <c r="D7" i="11" s="1"/>
  <c r="E6" i="11"/>
  <c r="F6" i="11"/>
  <c r="E2" i="11"/>
  <c r="E3" i="11" s="1"/>
  <c r="D4" i="12"/>
  <c r="D6" i="12"/>
  <c r="D8" i="12"/>
  <c r="D10" i="12"/>
  <c r="D12" i="12"/>
  <c r="D14" i="12"/>
  <c r="D16" i="12"/>
  <c r="D18" i="12"/>
  <c r="D20" i="12"/>
  <c r="E4" i="12"/>
  <c r="E6" i="12"/>
  <c r="E8" i="12"/>
  <c r="E10" i="12"/>
  <c r="E12" i="12"/>
  <c r="E14" i="12"/>
  <c r="E16" i="12"/>
  <c r="E18" i="12"/>
  <c r="E20" i="12"/>
  <c r="E22" i="12"/>
  <c r="D2" i="12"/>
  <c r="E2" i="12"/>
  <c r="D4" i="10"/>
  <c r="D6" i="10"/>
  <c r="D8" i="10"/>
  <c r="D10" i="10"/>
  <c r="D12" i="10"/>
  <c r="D14" i="10"/>
  <c r="D16" i="10"/>
  <c r="D18" i="10"/>
  <c r="D20" i="10"/>
  <c r="D22" i="10"/>
  <c r="D24" i="10"/>
  <c r="E4" i="10"/>
  <c r="E6" i="10"/>
  <c r="E8" i="10"/>
  <c r="E10" i="10"/>
  <c r="E12" i="10"/>
  <c r="E14" i="10"/>
  <c r="E16" i="10"/>
  <c r="E18" i="10"/>
  <c r="E20" i="10"/>
  <c r="E22" i="10"/>
  <c r="E24" i="10"/>
  <c r="D34" i="9"/>
  <c r="F33" i="9"/>
  <c r="D32" i="9"/>
  <c r="D35" i="9" s="1"/>
  <c r="E32" i="9"/>
  <c r="E35" i="9" s="1"/>
  <c r="F32" i="9"/>
  <c r="F35" i="9" s="1"/>
  <c r="F31" i="9"/>
  <c r="F37" i="9" s="1"/>
  <c r="D31" i="9"/>
  <c r="D37" i="9" s="1"/>
  <c r="E31" i="9"/>
  <c r="E37" i="9" s="1"/>
  <c r="D29" i="9"/>
  <c r="E29" i="9"/>
  <c r="F29" i="9"/>
  <c r="D27" i="9"/>
  <c r="E27" i="9"/>
  <c r="H27" i="9"/>
  <c r="D25" i="9"/>
  <c r="D26" i="9" s="1"/>
  <c r="E25" i="9"/>
  <c r="F25" i="9"/>
  <c r="E24" i="9"/>
  <c r="D24" i="9"/>
  <c r="F24" i="9"/>
  <c r="D23" i="9"/>
  <c r="D40" i="9" s="1"/>
  <c r="E23" i="9"/>
  <c r="E40" i="9" s="1"/>
  <c r="F23" i="9"/>
  <c r="F40" i="9" s="1"/>
  <c r="E22" i="9"/>
  <c r="E39" i="9" s="1"/>
  <c r="D22" i="9"/>
  <c r="D39" i="9" s="1"/>
  <c r="F22" i="9"/>
  <c r="F39" i="9" s="1"/>
  <c r="D19" i="9"/>
  <c r="D18" i="9"/>
  <c r="E18" i="9"/>
  <c r="F18" i="9"/>
  <c r="D16" i="9"/>
  <c r="D17" i="9" s="1"/>
  <c r="E16" i="9"/>
  <c r="F16" i="9"/>
  <c r="D14" i="9"/>
  <c r="E14" i="9"/>
  <c r="F14" i="9"/>
  <c r="D12" i="9"/>
  <c r="E12" i="9"/>
  <c r="F12" i="9"/>
  <c r="D10" i="9"/>
  <c r="E10" i="9"/>
  <c r="F10" i="9"/>
  <c r="F11" i="9" s="1"/>
  <c r="E8" i="9"/>
  <c r="D8" i="9"/>
  <c r="F8" i="9"/>
  <c r="F9" i="9" s="1"/>
  <c r="D6" i="9"/>
  <c r="E6" i="9"/>
  <c r="E7" i="9" s="1"/>
  <c r="F6" i="9"/>
  <c r="F7" i="9" s="1"/>
  <c r="E4" i="9"/>
  <c r="G5" i="9"/>
  <c r="F4" i="9"/>
  <c r="D21" i="6"/>
  <c r="E3" i="6"/>
  <c r="E5" i="6"/>
  <c r="E7" i="6"/>
  <c r="E9" i="6"/>
  <c r="E11" i="6"/>
  <c r="E13" i="6"/>
  <c r="E15" i="6"/>
  <c r="E17" i="6"/>
  <c r="E19" i="6"/>
  <c r="E21" i="6"/>
  <c r="D4" i="6"/>
  <c r="D6" i="6"/>
  <c r="D8" i="6"/>
  <c r="D10" i="6"/>
  <c r="D12" i="6"/>
  <c r="D14" i="6"/>
  <c r="D16" i="6"/>
  <c r="D18" i="6"/>
  <c r="D20" i="6"/>
  <c r="D22" i="6"/>
  <c r="D23" i="6" s="1"/>
  <c r="E4" i="6"/>
  <c r="E6" i="6"/>
  <c r="E8" i="6"/>
  <c r="E10" i="6"/>
  <c r="E12" i="6"/>
  <c r="E14" i="6"/>
  <c r="E16" i="6"/>
  <c r="E18" i="6"/>
  <c r="E20" i="6"/>
  <c r="E22" i="6"/>
  <c r="E23" i="6" s="1"/>
  <c r="D2" i="6"/>
  <c r="E2" i="6"/>
  <c r="E36" i="5"/>
  <c r="D36" i="5"/>
  <c r="F36" i="5"/>
  <c r="G38" i="5"/>
  <c r="F34" i="5"/>
  <c r="H34" i="5"/>
  <c r="D34" i="5"/>
  <c r="F33" i="5"/>
  <c r="D33" i="5"/>
  <c r="E33" i="5"/>
  <c r="G35" i="5"/>
  <c r="F32" i="5"/>
  <c r="D32" i="5"/>
  <c r="E32" i="5"/>
  <c r="F31" i="5"/>
  <c r="D31" i="5"/>
  <c r="G37" i="5"/>
  <c r="H31" i="5"/>
  <c r="D29" i="5"/>
  <c r="G30" i="5"/>
  <c r="F29" i="5"/>
  <c r="H29" i="5"/>
  <c r="F27" i="5"/>
  <c r="D27" i="5"/>
  <c r="G28" i="5"/>
  <c r="H27" i="5"/>
  <c r="E25" i="5"/>
  <c r="D25" i="5"/>
  <c r="G26" i="5"/>
  <c r="F25" i="5"/>
  <c r="D24" i="5"/>
  <c r="F24" i="5"/>
  <c r="H24" i="5"/>
  <c r="H23" i="5"/>
  <c r="F23" i="5"/>
  <c r="G40" i="5"/>
  <c r="D23" i="5"/>
  <c r="H22" i="5"/>
  <c r="D22" i="5"/>
  <c r="F22" i="5"/>
  <c r="G39" i="5"/>
  <c r="H19" i="5"/>
  <c r="D19" i="5"/>
  <c r="G20" i="5"/>
  <c r="E19" i="5"/>
  <c r="G21" i="5"/>
  <c r="D18" i="5"/>
  <c r="F18" i="5"/>
  <c r="E18" i="5"/>
  <c r="D16" i="5"/>
  <c r="E16" i="5"/>
  <c r="F16" i="5"/>
  <c r="G17" i="5"/>
  <c r="G15" i="5"/>
  <c r="E14" i="5"/>
  <c r="D14" i="5"/>
  <c r="F14" i="5"/>
  <c r="G13" i="5"/>
  <c r="F12" i="5"/>
  <c r="D12" i="5"/>
  <c r="E12" i="5"/>
  <c r="G11" i="5"/>
  <c r="D10" i="5"/>
  <c r="E10" i="5"/>
  <c r="F10" i="5"/>
  <c r="E8" i="5"/>
  <c r="F8" i="5"/>
  <c r="G9" i="5"/>
  <c r="D8" i="5"/>
  <c r="E6" i="5"/>
  <c r="G7" i="5"/>
  <c r="D6" i="5"/>
  <c r="F6" i="5"/>
  <c r="D4" i="5"/>
  <c r="F4" i="5"/>
  <c r="E4" i="5"/>
  <c r="F30" i="9"/>
  <c r="H28" i="9"/>
  <c r="H15" i="9"/>
  <c r="H13" i="9"/>
  <c r="H7" i="11"/>
  <c r="H5" i="9"/>
  <c r="E21" i="9"/>
  <c r="D7" i="9"/>
  <c r="D24" i="12" l="1"/>
  <c r="E24" i="12"/>
  <c r="D22" i="12"/>
  <c r="D23" i="12"/>
  <c r="E23" i="12"/>
  <c r="F23" i="12"/>
  <c r="D20" i="11"/>
  <c r="H7" i="9"/>
  <c r="G7" i="9"/>
  <c r="F17" i="9"/>
  <c r="E28" i="11"/>
  <c r="H26" i="11"/>
  <c r="H17" i="11"/>
  <c r="G17" i="9"/>
  <c r="H17" i="9"/>
  <c r="E17" i="9"/>
  <c r="F15" i="11"/>
  <c r="F15" i="9"/>
  <c r="E15" i="9"/>
  <c r="G15" i="9"/>
  <c r="D15" i="9"/>
  <c r="E13" i="11"/>
  <c r="E11" i="11"/>
  <c r="F9" i="11"/>
  <c r="H5" i="11"/>
  <c r="E7" i="11"/>
  <c r="F7" i="11"/>
  <c r="H30" i="9"/>
  <c r="H26" i="9"/>
  <c r="G26" i="9"/>
  <c r="E28" i="9"/>
  <c r="E20" i="9"/>
  <c r="G13" i="9"/>
  <c r="D13" i="9"/>
  <c r="E13" i="9"/>
  <c r="F13" i="9"/>
  <c r="G9" i="9"/>
  <c r="H9" i="9"/>
  <c r="E9" i="9"/>
  <c r="D9" i="9"/>
  <c r="D5" i="9"/>
  <c r="E5" i="9"/>
  <c r="F5" i="9"/>
  <c r="G7" i="11"/>
  <c r="G20" i="11"/>
  <c r="G28" i="11"/>
  <c r="H11" i="9"/>
  <c r="E26" i="9"/>
  <c r="G20" i="9"/>
  <c r="F26" i="9"/>
  <c r="D28" i="9"/>
  <c r="G28" i="9"/>
  <c r="F21" i="9"/>
  <c r="F28" i="9"/>
  <c r="D30" i="9"/>
  <c r="G30" i="9"/>
  <c r="D11" i="9"/>
  <c r="E30" i="9"/>
  <c r="G11" i="9"/>
  <c r="E11" i="9"/>
  <c r="H21" i="9"/>
  <c r="D21" i="7"/>
  <c r="F24" i="6"/>
  <c r="G22" i="7"/>
  <c r="F22" i="7"/>
  <c r="E22" i="7"/>
  <c r="D22" i="7"/>
  <c r="G21" i="7"/>
  <c r="F21" i="7"/>
  <c r="E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G5" i="7"/>
  <c r="F5" i="7"/>
  <c r="E5" i="7"/>
  <c r="D5" i="7"/>
  <c r="G4" i="7"/>
  <c r="F4" i="7"/>
  <c r="E4" i="7"/>
  <c r="D4" i="7"/>
  <c r="G3" i="7"/>
  <c r="F3" i="7"/>
  <c r="E3" i="7"/>
  <c r="D3" i="7"/>
  <c r="G2" i="7"/>
  <c r="F2" i="7"/>
  <c r="E2" i="7"/>
  <c r="G38" i="8"/>
  <c r="G36" i="8"/>
  <c r="G34" i="8"/>
  <c r="G33" i="8"/>
  <c r="G32" i="8"/>
  <c r="G31" i="8"/>
  <c r="G29" i="8"/>
  <c r="G28" i="8"/>
  <c r="G27" i="8"/>
  <c r="G25" i="8"/>
  <c r="H24" i="8"/>
  <c r="G24" i="8"/>
  <c r="G23" i="8"/>
  <c r="G22" i="8"/>
  <c r="G19" i="8"/>
  <c r="G18" i="8"/>
  <c r="G17" i="8"/>
  <c r="G16" i="8"/>
  <c r="G14" i="8"/>
  <c r="G12" i="8"/>
  <c r="G10" i="8"/>
  <c r="G8" i="8"/>
  <c r="G6" i="8"/>
  <c r="G4" i="8"/>
  <c r="G2" i="8"/>
  <c r="D2" i="7"/>
  <c r="G21" i="8"/>
  <c r="G26" i="8"/>
  <c r="E36" i="8"/>
  <c r="H34" i="8"/>
  <c r="F34" i="8"/>
  <c r="E34" i="8"/>
  <c r="D34" i="8"/>
  <c r="F33" i="8"/>
  <c r="H30" i="5"/>
  <c r="H30" i="8" s="1"/>
  <c r="H26" i="5"/>
  <c r="H26" i="8" s="1"/>
  <c r="E24" i="8"/>
  <c r="H40" i="5"/>
  <c r="H40" i="8" s="1"/>
  <c r="H39" i="5"/>
  <c r="H39" i="8" s="1"/>
  <c r="H18" i="8"/>
  <c r="H17" i="5"/>
  <c r="H17" i="8" s="1"/>
  <c r="D3" i="8"/>
  <c r="G9" i="11" l="1"/>
  <c r="D20" i="9"/>
  <c r="D21" i="9"/>
  <c r="G5" i="11"/>
  <c r="F5" i="11"/>
  <c r="H9" i="11"/>
  <c r="G15" i="11"/>
  <c r="E15" i="11"/>
  <c r="E9" i="11"/>
  <c r="F13" i="11"/>
  <c r="F11" i="11"/>
  <c r="G11" i="11"/>
  <c r="H11" i="11"/>
  <c r="E26" i="11"/>
  <c r="F26" i="11"/>
  <c r="G26" i="11"/>
  <c r="H5" i="5"/>
  <c r="H5" i="8" s="1"/>
  <c r="H21" i="5"/>
  <c r="H21" i="8" s="1"/>
  <c r="H20" i="5"/>
  <c r="H20" i="8" s="1"/>
  <c r="H37" i="5"/>
  <c r="H37" i="8" s="1"/>
  <c r="F28" i="5"/>
  <c r="F28" i="8" s="1"/>
  <c r="H7" i="5"/>
  <c r="H7" i="8" s="1"/>
  <c r="D35" i="5"/>
  <c r="D35" i="8" s="1"/>
  <c r="H9" i="5"/>
  <c r="H9" i="8" s="1"/>
  <c r="H35" i="5"/>
  <c r="H35" i="8" s="1"/>
  <c r="H8" i="8"/>
  <c r="F27" i="8"/>
  <c r="G17" i="11"/>
  <c r="H11" i="5"/>
  <c r="H11" i="8" s="1"/>
  <c r="H13" i="5"/>
  <c r="H13" i="8" s="1"/>
  <c r="H15" i="5"/>
  <c r="H15" i="8" s="1"/>
  <c r="H23" i="8"/>
  <c r="E38" i="5"/>
  <c r="E38" i="8" s="1"/>
  <c r="D32" i="8"/>
  <c r="H32" i="8"/>
  <c r="H31" i="8"/>
  <c r="H29" i="8"/>
  <c r="H30" i="11"/>
  <c r="G30" i="11"/>
  <c r="F30" i="11"/>
  <c r="E30" i="11"/>
  <c r="H28" i="11"/>
  <c r="F28" i="11"/>
  <c r="H25" i="8"/>
  <c r="H22" i="8"/>
  <c r="H19" i="8"/>
  <c r="E17" i="11"/>
  <c r="H16" i="8"/>
  <c r="F17" i="11"/>
  <c r="H15" i="11"/>
  <c r="H14" i="8"/>
  <c r="H12" i="8"/>
  <c r="H13" i="11"/>
  <c r="G13" i="11"/>
  <c r="H10" i="8"/>
  <c r="H6" i="8"/>
  <c r="H4" i="8"/>
  <c r="E5" i="11"/>
  <c r="D2" i="8"/>
  <c r="E20" i="11"/>
  <c r="H20" i="11"/>
  <c r="F20" i="11"/>
  <c r="F20" i="9"/>
  <c r="H20" i="9"/>
  <c r="G24" i="6"/>
  <c r="D24" i="6"/>
  <c r="G37" i="8"/>
  <c r="E33" i="8"/>
  <c r="G5" i="8"/>
  <c r="G39" i="8"/>
  <c r="G7" i="8"/>
  <c r="G35" i="8"/>
  <c r="D37" i="5"/>
  <c r="H33" i="8"/>
  <c r="G9" i="8"/>
  <c r="G20" i="8"/>
  <c r="G11" i="8"/>
  <c r="D15" i="5"/>
  <c r="F24" i="8"/>
  <c r="E35" i="5"/>
  <c r="G13" i="8"/>
  <c r="G40" i="8"/>
  <c r="D33" i="8"/>
  <c r="G15" i="8"/>
  <c r="G30" i="8"/>
  <c r="H28" i="5"/>
  <c r="D5" i="5"/>
  <c r="E5" i="5"/>
  <c r="D28" i="5"/>
  <c r="E37" i="5"/>
  <c r="E17" i="5"/>
  <c r="F37" i="5"/>
  <c r="D18" i="8"/>
  <c r="G3" i="8"/>
  <c r="E18" i="8"/>
  <c r="D13" i="5"/>
  <c r="F18" i="8"/>
  <c r="D24" i="8"/>
  <c r="F35" i="5"/>
  <c r="E28" i="5"/>
  <c r="D26" i="5"/>
  <c r="E26" i="5"/>
  <c r="F26" i="5"/>
  <c r="F40" i="5"/>
  <c r="D40" i="5"/>
  <c r="E40" i="5"/>
  <c r="D39" i="5"/>
  <c r="E39" i="5"/>
  <c r="F39" i="5"/>
  <c r="D17" i="5"/>
  <c r="F17" i="5"/>
  <c r="E15" i="5"/>
  <c r="F15" i="5"/>
  <c r="E13" i="5"/>
  <c r="F13" i="5"/>
  <c r="D11" i="5"/>
  <c r="E11" i="5"/>
  <c r="F11" i="5"/>
  <c r="D9" i="5"/>
  <c r="E9" i="5"/>
  <c r="F9" i="5"/>
  <c r="D7" i="5"/>
  <c r="F7" i="5"/>
  <c r="E7" i="5"/>
  <c r="F5" i="5"/>
  <c r="M22" i="2"/>
  <c r="E19" i="8" l="1"/>
  <c r="E21" i="5"/>
  <c r="E20" i="5"/>
  <c r="D19" i="8"/>
  <c r="D20" i="5"/>
  <c r="D20" i="8" s="1"/>
  <c r="D21" i="5"/>
  <c r="D21" i="8" s="1"/>
  <c r="F19" i="8"/>
  <c r="F21" i="5"/>
  <c r="F21" i="8" s="1"/>
  <c r="F20" i="5"/>
  <c r="H38" i="5"/>
  <c r="H38" i="8" s="1"/>
  <c r="H36" i="8"/>
  <c r="F38" i="5"/>
  <c r="F38" i="8" s="1"/>
  <c r="F36" i="8"/>
  <c r="D38" i="5"/>
  <c r="D38" i="8" s="1"/>
  <c r="D36" i="8"/>
  <c r="F35" i="8"/>
  <c r="F32" i="8"/>
  <c r="E35" i="8"/>
  <c r="E32" i="8"/>
  <c r="F37" i="8"/>
  <c r="F31" i="8"/>
  <c r="E37" i="8"/>
  <c r="E31" i="8"/>
  <c r="D37" i="8"/>
  <c r="D31" i="8"/>
  <c r="D30" i="5"/>
  <c r="D30" i="8" s="1"/>
  <c r="D29" i="8"/>
  <c r="E30" i="5"/>
  <c r="E30" i="8" s="1"/>
  <c r="E29" i="8"/>
  <c r="F30" i="5"/>
  <c r="F30" i="8" s="1"/>
  <c r="F29" i="8"/>
  <c r="H28" i="8"/>
  <c r="H27" i="8"/>
  <c r="E28" i="8"/>
  <c r="E27" i="8"/>
  <c r="D28" i="8"/>
  <c r="D27" i="8"/>
  <c r="E26" i="8"/>
  <c r="E25" i="8"/>
  <c r="D26" i="8"/>
  <c r="D25" i="8"/>
  <c r="F26" i="8"/>
  <c r="F25" i="8"/>
  <c r="F40" i="8"/>
  <c r="F23" i="8"/>
  <c r="E40" i="8"/>
  <c r="E23" i="8"/>
  <c r="D40" i="8"/>
  <c r="D23" i="8"/>
  <c r="E39" i="8"/>
  <c r="E22" i="8"/>
  <c r="F39" i="8"/>
  <c r="F22" i="8"/>
  <c r="D39" i="8"/>
  <c r="D22" i="8"/>
  <c r="E17" i="8"/>
  <c r="E16" i="8"/>
  <c r="D17" i="8"/>
  <c r="D16" i="8"/>
  <c r="F17" i="8"/>
  <c r="F16" i="8"/>
  <c r="E15" i="8"/>
  <c r="E14" i="8"/>
  <c r="F15" i="8"/>
  <c r="F14" i="8"/>
  <c r="D15" i="8"/>
  <c r="D14" i="8"/>
  <c r="D13" i="8"/>
  <c r="D12" i="8"/>
  <c r="F13" i="8"/>
  <c r="F12" i="8"/>
  <c r="E13" i="8"/>
  <c r="E12" i="8"/>
  <c r="F11" i="8"/>
  <c r="F10" i="8"/>
  <c r="E11" i="8"/>
  <c r="E10" i="8"/>
  <c r="D11" i="8"/>
  <c r="D10" i="8"/>
  <c r="F9" i="8"/>
  <c r="F8" i="8"/>
  <c r="E9" i="8"/>
  <c r="E8" i="8"/>
  <c r="D9" i="8"/>
  <c r="D8" i="8"/>
  <c r="E7" i="8"/>
  <c r="E6" i="8"/>
  <c r="F7" i="8"/>
  <c r="F6" i="8"/>
  <c r="D7" i="8"/>
  <c r="D6" i="8"/>
  <c r="E5" i="8"/>
  <c r="E4" i="8"/>
  <c r="F5" i="8"/>
  <c r="F4" i="8"/>
  <c r="D5" i="8"/>
  <c r="D4" i="8"/>
  <c r="E3" i="8"/>
  <c r="E2" i="8"/>
  <c r="F3" i="8"/>
  <c r="F2" i="8"/>
  <c r="H3" i="8"/>
  <c r="H2" i="8"/>
  <c r="E24" i="6"/>
  <c r="E20" i="8"/>
  <c r="E21" i="8"/>
  <c r="F20" i="8"/>
  <c r="L8" i="1"/>
  <c r="K8" i="1"/>
  <c r="L2" i="1"/>
  <c r="K2" i="1"/>
  <c r="I13" i="2"/>
  <c r="J13" i="2"/>
  <c r="K13" i="2"/>
  <c r="I3" i="2"/>
  <c r="J3" i="2"/>
  <c r="K3" i="2"/>
  <c r="I14" i="2"/>
  <c r="J14" i="2"/>
  <c r="K14" i="2"/>
  <c r="I4" i="2"/>
  <c r="J4" i="2"/>
  <c r="K4" i="2"/>
  <c r="I15" i="2"/>
  <c r="J15" i="2"/>
  <c r="K15" i="2"/>
  <c r="I5" i="2"/>
  <c r="J5" i="2"/>
  <c r="K5" i="2"/>
  <c r="I16" i="2"/>
  <c r="J16" i="2"/>
  <c r="K16" i="2"/>
  <c r="I6" i="2"/>
  <c r="J6" i="2"/>
  <c r="K6" i="2"/>
  <c r="I7" i="2"/>
  <c r="J7" i="2"/>
  <c r="K7" i="2"/>
  <c r="I8" i="2"/>
  <c r="J8" i="2"/>
  <c r="K8" i="2"/>
  <c r="I17" i="2"/>
  <c r="J17" i="2"/>
  <c r="K17" i="2"/>
  <c r="I9" i="2"/>
  <c r="J9" i="2"/>
  <c r="K9" i="2"/>
  <c r="I18" i="2"/>
  <c r="J18" i="2"/>
  <c r="K18" i="2"/>
  <c r="I10" i="2"/>
  <c r="J10" i="2"/>
  <c r="K10" i="2"/>
  <c r="I19" i="2"/>
  <c r="J19" i="2"/>
  <c r="K19" i="2"/>
  <c r="I11" i="2"/>
  <c r="J11" i="2"/>
  <c r="K11" i="2"/>
  <c r="I20" i="2"/>
  <c r="J20" i="2"/>
  <c r="K20" i="2"/>
  <c r="I12" i="2"/>
  <c r="J12" i="2"/>
  <c r="K12" i="2"/>
  <c r="I21" i="2"/>
  <c r="J21" i="2"/>
  <c r="K21" i="2"/>
  <c r="I22" i="2"/>
  <c r="J22" i="2"/>
  <c r="K22" i="2"/>
  <c r="K2" i="2"/>
  <c r="J2" i="2"/>
  <c r="I2" i="2"/>
</calcChain>
</file>

<file path=xl/sharedStrings.xml><?xml version="1.0" encoding="utf-8"?>
<sst xmlns="http://schemas.openxmlformats.org/spreadsheetml/2006/main" count="781" uniqueCount="78">
  <si>
    <t>Sport</t>
  </si>
  <si>
    <t xml:space="preserve">Position </t>
  </si>
  <si>
    <t>Step 1</t>
  </si>
  <si>
    <t>Step 2</t>
  </si>
  <si>
    <t>Step 3</t>
  </si>
  <si>
    <t>Step 4</t>
  </si>
  <si>
    <t>Step 5</t>
  </si>
  <si>
    <t xml:space="preserve">Football    </t>
  </si>
  <si>
    <t>Head Coach</t>
  </si>
  <si>
    <t>Assistant</t>
  </si>
  <si>
    <t>Basketball - Boys</t>
  </si>
  <si>
    <t>Basketball - Girls</t>
  </si>
  <si>
    <t xml:space="preserve">Baseball </t>
  </si>
  <si>
    <t xml:space="preserve">Softball   </t>
  </si>
  <si>
    <t>Track - Boys</t>
  </si>
  <si>
    <t xml:space="preserve">Track - Girls </t>
  </si>
  <si>
    <t xml:space="preserve">Wrestling </t>
  </si>
  <si>
    <t>Swimming Boys</t>
  </si>
  <si>
    <t>Swimming Girls</t>
  </si>
  <si>
    <t>Diving &amp;/or Swim Asst. - Boys</t>
  </si>
  <si>
    <t>Diving &amp;/or Swim Asst. - Girls</t>
  </si>
  <si>
    <t>Tennis - Boys</t>
  </si>
  <si>
    <t>Tennis - Girls</t>
  </si>
  <si>
    <t xml:space="preserve">Golf </t>
  </si>
  <si>
    <t>Cross Ctry - Boys &amp; Girls</t>
  </si>
  <si>
    <t xml:space="preserve">Volleyball </t>
  </si>
  <si>
    <t xml:space="preserve">Gymnastics </t>
  </si>
  <si>
    <t>Soccer - Boys</t>
  </si>
  <si>
    <t>Soccer - Girls</t>
  </si>
  <si>
    <t>Cheer Advisor</t>
  </si>
  <si>
    <t>Annual</t>
  </si>
  <si>
    <t>Drill Advisor</t>
  </si>
  <si>
    <t>Soccer - Girls j.v.</t>
  </si>
  <si>
    <t>Bowling - Girls</t>
  </si>
  <si>
    <t>Soccer - Boys J.V.</t>
  </si>
  <si>
    <t>Tennis - Boys JV</t>
  </si>
  <si>
    <t>Tennis - Girls JV</t>
  </si>
  <si>
    <t>*</t>
  </si>
  <si>
    <t>Step 1 - Pay during year 1 and year 2 of coaching (0 or 1 year of experience).</t>
  </si>
  <si>
    <t>Step 2 - Pay during year 3 and year 4 of coaching (2 or 3 years of experience).</t>
  </si>
  <si>
    <t>Step 3 - Pay during year 5 and year 6 of coaching (4 or 5 years of experience).</t>
  </si>
  <si>
    <t>Step 4 - Pay during year 7 and year 8 of coaching (6 or 7 years of experience).</t>
  </si>
  <si>
    <t>Step 5 - Pay during year 9 and thereafter (8+ years of experience).</t>
  </si>
  <si>
    <t>For Year 1 (2017-18): 9.5% applied to Step 4, Other steps increase proportionately.  Add Step 5</t>
  </si>
  <si>
    <t>For Year 2 (2018-19): 3.6% applied to Step 4, Other steps increase proportionately</t>
  </si>
  <si>
    <t>For Year 3 (2019-20): 2.5%</t>
  </si>
  <si>
    <t xml:space="preserve">All assistant coaches are paid at 75% of the Head Coach </t>
  </si>
  <si>
    <t>**</t>
  </si>
  <si>
    <t>Bowling Assistant coach will be frozen until compensation is 75% of Head Coach</t>
  </si>
  <si>
    <t>Position</t>
  </si>
  <si>
    <t>*Step 1</t>
  </si>
  <si>
    <t>*Step 2</t>
  </si>
  <si>
    <t>*Step 3</t>
  </si>
  <si>
    <t>*Step 4</t>
  </si>
  <si>
    <t>Head</t>
  </si>
  <si>
    <t>Basketball Boys</t>
  </si>
  <si>
    <t>Basketball Girls</t>
  </si>
  <si>
    <t xml:space="preserve">Softball </t>
  </si>
  <si>
    <t>Cross Country</t>
  </si>
  <si>
    <t>Track Boys</t>
  </si>
  <si>
    <t>Track Girls</t>
  </si>
  <si>
    <t>Volleyball</t>
  </si>
  <si>
    <t>Noncut Basketball</t>
  </si>
  <si>
    <t>non WIAA</t>
  </si>
  <si>
    <t>Step 4 - Pay during year 7 and thereafter (6+ years of experience).</t>
  </si>
  <si>
    <t>Year 1:  (2017-18), Plus 2%</t>
  </si>
  <si>
    <t>Year 2:  (2018-19), Plus 2%</t>
  </si>
  <si>
    <t>Year 3:  (2019-20), Plus 2.5%</t>
  </si>
  <si>
    <t>Comps</t>
  </si>
  <si>
    <t>NPSL</t>
  </si>
  <si>
    <t>Mark. NPSL</t>
  </si>
  <si>
    <t>Mark. Comp</t>
  </si>
  <si>
    <t>District Approved Intramurals</t>
  </si>
  <si>
    <t>MS Athletic Director</t>
  </si>
  <si>
    <t>AD</t>
  </si>
  <si>
    <t>Year 1 (2021-22): 6%</t>
  </si>
  <si>
    <t>Year 2 (2022-23): 4%</t>
  </si>
  <si>
    <t>Year 3 (2023-24):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</si>
</sst>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"/>
    <numFmt numFmtId="165" formatCode="\$#,##0"/>
    <numFmt numFmtId="166" formatCode="0.0%"/>
  </numFmts>
  <fonts count="21" x14ac:knownFonts="1">
    <font>
      <sz val="10"/>
      <color rgb="FF000000"/>
      <name val="Arial"/>
    </font>
    <font>
      <sz val="10"/>
      <name val="Arial"/>
      <family val="2"/>
    </font>
    <font>
      <sz val="10"/>
      <color rgb="FF996600"/>
      <name val="Arial"/>
      <family val="2"/>
    </font>
    <font>
      <b/>
      <sz val="24"/>
      <color rgb="FF000000"/>
      <name val="Arial"/>
      <family val="2"/>
    </font>
    <font>
      <sz val="10"/>
      <color rgb="FFCC0000"/>
      <name val="Arial"/>
      <family val="2"/>
    </font>
    <font>
      <i/>
      <sz val="10"/>
      <color rgb="FF80808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  <font>
      <sz val="10"/>
      <color rgb="FFFFFFFF"/>
      <name val="Arial"/>
      <family val="2"/>
    </font>
    <font>
      <sz val="18"/>
      <color rgb="FF000000"/>
      <name val="Arial"/>
      <family val="2"/>
    </font>
    <font>
      <sz val="10"/>
      <color rgb="FF333333"/>
      <name val="Arial"/>
      <family val="2"/>
    </font>
    <font>
      <sz val="10"/>
      <color rgb="FF006600"/>
      <name val="Arial"/>
      <family val="2"/>
    </font>
    <font>
      <u/>
      <sz val="10"/>
      <color rgb="FF0000EE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DDDDDD"/>
        <bgColor rgb="FFFFCCCC"/>
      </patternFill>
    </fill>
    <fill>
      <patternFill patternType="solid">
        <fgColor rgb="FF808080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DDDDDD"/>
      </patternFill>
    </fill>
    <fill>
      <patternFill patternType="solid">
        <fgColor rgb="FF969696"/>
        <bgColor rgb="FF80808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Border="0" applyAlignment="0" applyProtection="0"/>
    <xf numFmtId="0" fontId="20" fillId="0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4" fillId="3" borderId="0" applyBorder="0" applyAlignment="0" applyProtection="0"/>
    <xf numFmtId="0" fontId="20" fillId="0" borderId="0" applyBorder="0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7" fillId="4" borderId="0" applyBorder="0" applyAlignment="0" applyProtection="0"/>
    <xf numFmtId="0" fontId="8" fillId="0" borderId="0" applyBorder="0" applyAlignment="0" applyProtection="0"/>
    <xf numFmtId="0" fontId="6" fillId="5" borderId="0" applyBorder="0" applyAlignment="0" applyProtection="0"/>
    <xf numFmtId="0" fontId="9" fillId="6" borderId="0" applyBorder="0" applyAlignment="0" applyProtection="0"/>
    <xf numFmtId="0" fontId="9" fillId="7" borderId="0" applyBorder="0" applyAlignment="0" applyProtection="0"/>
    <xf numFmtId="0" fontId="10" fillId="0" borderId="0" applyBorder="0" applyAlignment="0" applyProtection="0"/>
    <xf numFmtId="0" fontId="11" fillId="2" borderId="1" applyAlignment="0" applyProtection="0"/>
    <xf numFmtId="0" fontId="12" fillId="8" borderId="0" applyBorder="0" applyAlignment="0" applyProtection="0"/>
    <xf numFmtId="0" fontId="13" fillId="0" borderId="0" applyBorder="0" applyAlignment="0" applyProtection="0"/>
  </cellStyleXfs>
  <cellXfs count="133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5" xfId="0" applyFont="1" applyBorder="1"/>
    <xf numFmtId="0" fontId="15" fillId="0" borderId="8" xfId="0" applyFont="1" applyBorder="1"/>
    <xf numFmtId="0" fontId="15" fillId="0" borderId="9" xfId="0" applyFont="1" applyBorder="1"/>
    <xf numFmtId="165" fontId="15" fillId="0" borderId="9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5" fillId="0" borderId="10" xfId="0" applyNumberFormat="1" applyFont="1" applyBorder="1" applyAlignment="1">
      <alignment horizontal="center"/>
    </xf>
    <xf numFmtId="0" fontId="15" fillId="0" borderId="8" xfId="0" applyFont="1" applyBorder="1"/>
    <xf numFmtId="0" fontId="15" fillId="0" borderId="9" xfId="0" applyFont="1" applyBorder="1"/>
    <xf numFmtId="0" fontId="16" fillId="0" borderId="0" xfId="0" applyFont="1"/>
    <xf numFmtId="0" fontId="15" fillId="0" borderId="0" xfId="0" applyFont="1" applyBorder="1"/>
    <xf numFmtId="0" fontId="15" fillId="0" borderId="11" xfId="0" applyFont="1" applyBorder="1"/>
    <xf numFmtId="165" fontId="15" fillId="0" borderId="11" xfId="0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165" fontId="15" fillId="0" borderId="13" xfId="0" applyNumberFormat="1" applyFont="1" applyBorder="1" applyAlignment="1">
      <alignment horizontal="center"/>
    </xf>
    <xf numFmtId="0" fontId="14" fillId="6" borderId="0" xfId="0" applyFont="1" applyFill="1" applyBorder="1"/>
    <xf numFmtId="0" fontId="0" fillId="6" borderId="0" xfId="0" applyFill="1" applyBorder="1"/>
    <xf numFmtId="0" fontId="14" fillId="0" borderId="0" xfId="0" applyFont="1" applyBorder="1"/>
    <xf numFmtId="0" fontId="0" fillId="0" borderId="0" xfId="0" applyBorder="1"/>
    <xf numFmtId="0" fontId="14" fillId="0" borderId="0" xfId="0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4" xfId="0" applyFont="1" applyBorder="1"/>
    <xf numFmtId="0" fontId="15" fillId="0" borderId="2" xfId="0" applyFont="1" applyBorder="1"/>
    <xf numFmtId="165" fontId="15" fillId="0" borderId="2" xfId="0" applyNumberFormat="1" applyFont="1" applyBorder="1" applyAlignment="1">
      <alignment horizontal="center"/>
    </xf>
    <xf numFmtId="0" fontId="16" fillId="0" borderId="4" xfId="0" applyFont="1" applyBorder="1"/>
    <xf numFmtId="0" fontId="15" fillId="0" borderId="2" xfId="0" applyFont="1" applyBorder="1"/>
    <xf numFmtId="0" fontId="16" fillId="0" borderId="10" xfId="0" applyFont="1" applyBorder="1"/>
    <xf numFmtId="0" fontId="16" fillId="0" borderId="3" xfId="0" applyFont="1" applyBorder="1"/>
    <xf numFmtId="0" fontId="15" fillId="0" borderId="14" xfId="0" applyFont="1" applyBorder="1"/>
    <xf numFmtId="0" fontId="16" fillId="10" borderId="0" xfId="0" applyFont="1" applyFill="1"/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166" fontId="1" fillId="0" borderId="0" xfId="1" applyNumberFormat="1"/>
    <xf numFmtId="10" fontId="1" fillId="0" borderId="0" xfId="1" applyNumberFormat="1"/>
    <xf numFmtId="20" fontId="14" fillId="0" borderId="0" xfId="0" applyNumberFormat="1" applyFont="1" applyAlignment="1">
      <alignment horizontal="center"/>
    </xf>
    <xf numFmtId="166" fontId="1" fillId="0" borderId="10" xfId="1" applyNumberFormat="1" applyBorder="1" applyAlignment="1">
      <alignment horizontal="center"/>
    </xf>
    <xf numFmtId="10" fontId="1" fillId="0" borderId="10" xfId="1" applyNumberFormat="1" applyBorder="1" applyAlignment="1">
      <alignment horizontal="center"/>
    </xf>
    <xf numFmtId="0" fontId="15" fillId="11" borderId="9" xfId="0" applyFont="1" applyFill="1" applyBorder="1"/>
    <xf numFmtId="165" fontId="15" fillId="11" borderId="9" xfId="0" applyNumberFormat="1" applyFont="1" applyFill="1" applyBorder="1" applyAlignment="1">
      <alignment horizontal="center"/>
    </xf>
    <xf numFmtId="165" fontId="15" fillId="11" borderId="8" xfId="0" applyNumberFormat="1" applyFont="1" applyFill="1" applyBorder="1" applyAlignment="1">
      <alignment horizontal="center"/>
    </xf>
    <xf numFmtId="165" fontId="15" fillId="11" borderId="10" xfId="0" applyNumberFormat="1" applyFont="1" applyFill="1" applyBorder="1" applyAlignment="1">
      <alignment horizontal="center"/>
    </xf>
    <xf numFmtId="10" fontId="1" fillId="11" borderId="10" xfId="1" applyNumberFormat="1" applyFill="1" applyBorder="1" applyAlignment="1">
      <alignment horizontal="center"/>
    </xf>
    <xf numFmtId="10" fontId="1" fillId="11" borderId="0" xfId="1" applyNumberFormat="1" applyFill="1"/>
    <xf numFmtId="10" fontId="0" fillId="0" borderId="10" xfId="0" applyNumberFormat="1" applyBorder="1" applyAlignment="1">
      <alignment horizontal="center"/>
    </xf>
    <xf numFmtId="10" fontId="1" fillId="0" borderId="15" xfId="1" applyNumberFormat="1" applyBorder="1" applyAlignment="1">
      <alignment horizontal="center"/>
    </xf>
    <xf numFmtId="166" fontId="1" fillId="0" borderId="2" xfId="1" applyNumberFormat="1" applyBorder="1" applyAlignment="1">
      <alignment horizontal="center"/>
    </xf>
    <xf numFmtId="0" fontId="15" fillId="12" borderId="6" xfId="0" applyFont="1" applyFill="1" applyBorder="1"/>
    <xf numFmtId="165" fontId="15" fillId="12" borderId="6" xfId="0" applyNumberFormat="1" applyFont="1" applyFill="1" applyBorder="1" applyAlignment="1">
      <alignment horizontal="center"/>
    </xf>
    <xf numFmtId="165" fontId="15" fillId="12" borderId="5" xfId="0" applyNumberFormat="1" applyFont="1" applyFill="1" applyBorder="1" applyAlignment="1">
      <alignment horizontal="center"/>
    </xf>
    <xf numFmtId="165" fontId="15" fillId="12" borderId="7" xfId="0" applyNumberFormat="1" applyFont="1" applyFill="1" applyBorder="1" applyAlignment="1">
      <alignment horizontal="center"/>
    </xf>
    <xf numFmtId="10" fontId="1" fillId="12" borderId="10" xfId="1" applyNumberFormat="1" applyFill="1" applyBorder="1" applyAlignment="1">
      <alignment horizontal="center"/>
    </xf>
    <xf numFmtId="10" fontId="1" fillId="12" borderId="0" xfId="1" applyNumberFormat="1" applyFill="1"/>
    <xf numFmtId="0" fontId="15" fillId="12" borderId="9" xfId="0" applyFont="1" applyFill="1" applyBorder="1"/>
    <xf numFmtId="165" fontId="15" fillId="12" borderId="9" xfId="0" applyNumberFormat="1" applyFont="1" applyFill="1" applyBorder="1" applyAlignment="1">
      <alignment horizontal="center"/>
    </xf>
    <xf numFmtId="165" fontId="15" fillId="12" borderId="8" xfId="0" applyNumberFormat="1" applyFont="1" applyFill="1" applyBorder="1" applyAlignment="1">
      <alignment horizontal="center"/>
    </xf>
    <xf numFmtId="165" fontId="15" fillId="12" borderId="10" xfId="0" applyNumberFormat="1" applyFont="1" applyFill="1" applyBorder="1" applyAlignment="1">
      <alignment horizontal="center"/>
    </xf>
    <xf numFmtId="13" fontId="1" fillId="0" borderId="0" xfId="1" applyNumberFormat="1"/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6" xfId="0" applyFont="1" applyFill="1" applyBorder="1"/>
    <xf numFmtId="165" fontId="15" fillId="0" borderId="6" xfId="0" applyNumberFormat="1" applyFont="1" applyFill="1" applyBorder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9" xfId="0" applyFont="1" applyFill="1" applyBorder="1"/>
    <xf numFmtId="165" fontId="15" fillId="0" borderId="9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0" xfId="0" applyFont="1" applyFill="1" applyBorder="1"/>
    <xf numFmtId="0" fontId="15" fillId="0" borderId="17" xfId="0" applyFont="1" applyBorder="1"/>
    <xf numFmtId="0" fontId="15" fillId="0" borderId="16" xfId="0" applyFont="1" applyFill="1" applyBorder="1"/>
    <xf numFmtId="9" fontId="1" fillId="0" borderId="9" xfId="1" applyBorder="1" applyAlignment="1">
      <alignment horizontal="center"/>
    </xf>
    <xf numFmtId="166" fontId="1" fillId="0" borderId="6" xfId="1" applyNumberFormat="1" applyBorder="1" applyAlignment="1">
      <alignment horizontal="center"/>
    </xf>
    <xf numFmtId="165" fontId="15" fillId="0" borderId="8" xfId="0" applyNumberFormat="1" applyFont="1" applyFill="1" applyBorder="1" applyAlignment="1">
      <alignment horizontal="center"/>
    </xf>
    <xf numFmtId="165" fontId="15" fillId="0" borderId="10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5" fontId="15" fillId="0" borderId="24" xfId="0" applyNumberFormat="1" applyFont="1" applyFill="1" applyBorder="1" applyAlignment="1">
      <alignment horizontal="center"/>
    </xf>
    <xf numFmtId="165" fontId="15" fillId="0" borderId="26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165" fontId="15" fillId="0" borderId="28" xfId="0" applyNumberFormat="1" applyFont="1" applyBorder="1" applyAlignment="1">
      <alignment horizontal="center"/>
    </xf>
    <xf numFmtId="0" fontId="16" fillId="0" borderId="18" xfId="0" applyFont="1" applyBorder="1"/>
    <xf numFmtId="0" fontId="15" fillId="0" borderId="18" xfId="0" applyFont="1" applyBorder="1"/>
    <xf numFmtId="0" fontId="8" fillId="0" borderId="18" xfId="0" applyFont="1" applyFill="1" applyBorder="1"/>
    <xf numFmtId="0" fontId="15" fillId="0" borderId="18" xfId="0" applyFont="1" applyFill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5" fillId="0" borderId="11" xfId="0" applyNumberFormat="1" applyFont="1" applyFill="1" applyBorder="1" applyAlignment="1">
      <alignment horizontal="center"/>
    </xf>
    <xf numFmtId="165" fontId="15" fillId="0" borderId="13" xfId="0" applyNumberFormat="1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10" xfId="0" applyFont="1" applyFill="1" applyBorder="1"/>
    <xf numFmtId="0" fontId="15" fillId="0" borderId="13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29" xfId="0" applyFont="1" applyFill="1" applyBorder="1"/>
    <xf numFmtId="0" fontId="15" fillId="0" borderId="30" xfId="0" applyFont="1" applyFill="1" applyBorder="1"/>
    <xf numFmtId="0" fontId="15" fillId="0" borderId="15" xfId="0" applyFont="1" applyFill="1" applyBorder="1"/>
    <xf numFmtId="0" fontId="15" fillId="0" borderId="4" xfId="0" applyFont="1" applyBorder="1"/>
    <xf numFmtId="0" fontId="15" fillId="0" borderId="31" xfId="0" applyFont="1" applyBorder="1"/>
    <xf numFmtId="0" fontId="15" fillId="0" borderId="32" xfId="0" applyFont="1" applyBorder="1"/>
    <xf numFmtId="0" fontId="15" fillId="0" borderId="33" xfId="0" applyFont="1" applyBorder="1"/>
    <xf numFmtId="0" fontId="15" fillId="0" borderId="13" xfId="0" applyFont="1" applyBorder="1"/>
    <xf numFmtId="0" fontId="16" fillId="0" borderId="32" xfId="0" applyFont="1" applyBorder="1"/>
    <xf numFmtId="0" fontId="16" fillId="0" borderId="34" xfId="0" applyFont="1" applyBorder="1"/>
    <xf numFmtId="0" fontId="16" fillId="0" borderId="35" xfId="0" applyFont="1" applyBorder="1"/>
    <xf numFmtId="0" fontId="15" fillId="0" borderId="18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10" xfId="0" applyFont="1" applyBorder="1"/>
    <xf numFmtId="0" fontId="15" fillId="0" borderId="31" xfId="0" applyFont="1" applyFill="1" applyBorder="1" applyAlignment="1">
      <alignment horizontal="center"/>
    </xf>
    <xf numFmtId="0" fontId="15" fillId="0" borderId="34" xfId="0" applyFont="1" applyFill="1" applyBorder="1"/>
    <xf numFmtId="0" fontId="15" fillId="0" borderId="6" xfId="0" applyFont="1" applyBorder="1" applyAlignment="1">
      <alignment horizontal="center"/>
    </xf>
    <xf numFmtId="0" fontId="16" fillId="0" borderId="31" xfId="0" applyFont="1" applyBorder="1"/>
    <xf numFmtId="0" fontId="16" fillId="0" borderId="30" xfId="0" applyFont="1" applyBorder="1"/>
  </cellXfs>
  <cellStyles count="19">
    <cellStyle name="Accent" xfId="9"/>
    <cellStyle name="Accent 1" xfId="14"/>
    <cellStyle name="Accent 2" xfId="13"/>
    <cellStyle name="Accent 3" xfId="12"/>
    <cellStyle name="Bad" xfId="6"/>
    <cellStyle name="Error" xfId="10"/>
    <cellStyle name="Footnote" xfId="8"/>
    <cellStyle name="Good" xfId="17"/>
    <cellStyle name="Heading" xfId="4"/>
    <cellStyle name="Heading 1" xfId="15"/>
    <cellStyle name="Heading 2" xfId="11"/>
    <cellStyle name="Hyperlink" xfId="18"/>
    <cellStyle name="Neutral" xfId="3"/>
    <cellStyle name="Normal" xfId="0" builtinId="0"/>
    <cellStyle name="Note" xfId="16"/>
    <cellStyle name="Percent" xfId="1" builtinId="5"/>
    <cellStyle name="Status" xfId="2"/>
    <cellStyle name="Text" xfId="7"/>
    <cellStyle name="Warning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topLeftCell="A12" zoomScaleNormal="100" zoomScaleSheetLayoutView="100" workbookViewId="0">
      <selection activeCell="F12" sqref="F12"/>
    </sheetView>
  </sheetViews>
  <sheetFormatPr defaultRowHeight="12.75" x14ac:dyDescent="0.2"/>
  <cols>
    <col min="1" max="1" width="5.42578125" bestFit="1" customWidth="1"/>
    <col min="2" max="2" width="32.140625" customWidth="1"/>
    <col min="3" max="3" width="14.7109375" bestFit="1" customWidth="1"/>
    <col min="4" max="8" width="11.28515625" bestFit="1" customWidth="1"/>
  </cols>
  <sheetData>
    <row r="1" spans="1:8" ht="17.25" thickTop="1" thickBot="1" x14ac:dyDescent="0.3">
      <c r="A1" s="111"/>
      <c r="B1" s="70" t="s">
        <v>0</v>
      </c>
      <c r="C1" s="71" t="s">
        <v>1</v>
      </c>
      <c r="D1" s="90" t="s">
        <v>2</v>
      </c>
      <c r="E1" s="91" t="s">
        <v>3</v>
      </c>
      <c r="F1" s="92" t="s">
        <v>4</v>
      </c>
      <c r="G1" s="93" t="s">
        <v>5</v>
      </c>
      <c r="H1" s="94" t="s">
        <v>6</v>
      </c>
    </row>
    <row r="2" spans="1:8" ht="16.5" thickTop="1" x14ac:dyDescent="0.25">
      <c r="A2" s="112">
        <v>1</v>
      </c>
      <c r="B2" s="108" t="s">
        <v>7</v>
      </c>
      <c r="C2" s="74" t="s">
        <v>8</v>
      </c>
      <c r="D2" s="80">
        <f>ROUND((G2*0.79),0)</f>
        <v>5802</v>
      </c>
      <c r="E2" s="88">
        <f>ROUND((G2*0.855),0)</f>
        <v>6279</v>
      </c>
      <c r="F2" s="80">
        <f>ROUND((G2*0.925),0)</f>
        <v>6793</v>
      </c>
      <c r="G2" s="89">
        <f>ROUND(('High School 19-20 worksheet'!G2*1.06),0)</f>
        <v>7344</v>
      </c>
      <c r="H2" s="89">
        <f>ROUND((G2*1.0275),0)</f>
        <v>7546</v>
      </c>
    </row>
    <row r="3" spans="1:8" ht="16.5" thickBot="1" x14ac:dyDescent="0.3">
      <c r="A3" s="113">
        <v>2</v>
      </c>
      <c r="B3" s="109" t="s">
        <v>7</v>
      </c>
      <c r="C3" s="79" t="s">
        <v>9</v>
      </c>
      <c r="D3" s="80">
        <f t="shared" ref="D3:F3" si="0">ROUND((D2*0.75),0)</f>
        <v>4352</v>
      </c>
      <c r="E3" s="80">
        <f t="shared" si="0"/>
        <v>4709</v>
      </c>
      <c r="F3" s="80">
        <f t="shared" si="0"/>
        <v>5095</v>
      </c>
      <c r="G3" s="89">
        <f>ROUND((G2*0.75),0)</f>
        <v>5508</v>
      </c>
      <c r="H3" s="80">
        <f t="shared" ref="H3" si="1">ROUND((H2*0.75),0)</f>
        <v>5660</v>
      </c>
    </row>
    <row r="4" spans="1:8" ht="16.5" thickTop="1" x14ac:dyDescent="0.25">
      <c r="A4" s="113">
        <v>3</v>
      </c>
      <c r="B4" s="109" t="s">
        <v>10</v>
      </c>
      <c r="C4" s="79" t="s">
        <v>8</v>
      </c>
      <c r="D4" s="75">
        <f>ROUND((G4*0.79),0)</f>
        <v>5511</v>
      </c>
      <c r="E4" s="76">
        <f>ROUND((G4*0.855),0)</f>
        <v>5964</v>
      </c>
      <c r="F4" s="75">
        <f>ROUND((G4*0.925),0)</f>
        <v>6453</v>
      </c>
      <c r="G4" s="77">
        <f>ROUND(('High School 19-20 worksheet'!G4*1.06),0)</f>
        <v>6976</v>
      </c>
      <c r="H4" s="77">
        <f>ROUND((G4*1.0275),0)</f>
        <v>7168</v>
      </c>
    </row>
    <row r="5" spans="1:8" ht="16.5" thickBot="1" x14ac:dyDescent="0.3">
      <c r="A5" s="113">
        <v>4</v>
      </c>
      <c r="B5" s="109" t="s">
        <v>10</v>
      </c>
      <c r="C5" s="79" t="s">
        <v>9</v>
      </c>
      <c r="D5" s="80">
        <f t="shared" ref="D5:F5" si="2">ROUND((D4*0.75),0)</f>
        <v>4133</v>
      </c>
      <c r="E5" s="80">
        <f t="shared" si="2"/>
        <v>4473</v>
      </c>
      <c r="F5" s="80">
        <f t="shared" si="2"/>
        <v>4840</v>
      </c>
      <c r="G5" s="89">
        <f>ROUND((G4*0.75),0)</f>
        <v>5232</v>
      </c>
      <c r="H5" s="80">
        <f t="shared" ref="H5" si="3">ROUND((H4*0.75),0)</f>
        <v>5376</v>
      </c>
    </row>
    <row r="6" spans="1:8" ht="16.5" thickTop="1" x14ac:dyDescent="0.25">
      <c r="A6" s="113">
        <v>5</v>
      </c>
      <c r="B6" s="109" t="s">
        <v>11</v>
      </c>
      <c r="C6" s="79" t="s">
        <v>8</v>
      </c>
      <c r="D6" s="75">
        <f>ROUND((G6*0.79),0)</f>
        <v>5511</v>
      </c>
      <c r="E6" s="76">
        <f>ROUND((G6*0.855),0)</f>
        <v>5964</v>
      </c>
      <c r="F6" s="75">
        <f>ROUND((G6*0.925),0)</f>
        <v>6453</v>
      </c>
      <c r="G6" s="77">
        <f>ROUND(('High School 19-20 worksheet'!G6*1.06),0)</f>
        <v>6976</v>
      </c>
      <c r="H6" s="77">
        <f>ROUND((G6*1.0275),0)</f>
        <v>7168</v>
      </c>
    </row>
    <row r="7" spans="1:8" ht="16.5" thickBot="1" x14ac:dyDescent="0.3">
      <c r="A7" s="113">
        <v>6</v>
      </c>
      <c r="B7" s="109" t="s">
        <v>11</v>
      </c>
      <c r="C7" s="79" t="s">
        <v>9</v>
      </c>
      <c r="D7" s="80">
        <f t="shared" ref="D7:F7" si="4">ROUND((D6*0.75),0)</f>
        <v>4133</v>
      </c>
      <c r="E7" s="80">
        <f t="shared" si="4"/>
        <v>4473</v>
      </c>
      <c r="F7" s="80">
        <f t="shared" si="4"/>
        <v>4840</v>
      </c>
      <c r="G7" s="89">
        <f>ROUND((G6*0.75),0)</f>
        <v>5232</v>
      </c>
      <c r="H7" s="80">
        <f t="shared" ref="H7" si="5">ROUND((H6*0.75),0)</f>
        <v>5376</v>
      </c>
    </row>
    <row r="8" spans="1:8" ht="16.5" thickTop="1" x14ac:dyDescent="0.25">
      <c r="A8" s="113">
        <v>7</v>
      </c>
      <c r="B8" s="109" t="s">
        <v>12</v>
      </c>
      <c r="C8" s="79" t="s">
        <v>8</v>
      </c>
      <c r="D8" s="75">
        <f>ROUND((G8*0.79),0)</f>
        <v>4740</v>
      </c>
      <c r="E8" s="76">
        <f>ROUND((G8*0.855),0)</f>
        <v>5130</v>
      </c>
      <c r="F8" s="75">
        <f>ROUND((G8*0.925),0)</f>
        <v>5550</v>
      </c>
      <c r="G8" s="77">
        <f>ROUND(('High School 19-20 worksheet'!G8*1.06),0)</f>
        <v>6000</v>
      </c>
      <c r="H8" s="77">
        <f>ROUND((G8*1.0275),0)</f>
        <v>6165</v>
      </c>
    </row>
    <row r="9" spans="1:8" ht="16.5" thickBot="1" x14ac:dyDescent="0.3">
      <c r="A9" s="113">
        <v>8</v>
      </c>
      <c r="B9" s="109" t="s">
        <v>12</v>
      </c>
      <c r="C9" s="79" t="s">
        <v>9</v>
      </c>
      <c r="D9" s="80">
        <f t="shared" ref="D9:F9" si="6">ROUND((D8*0.75),0)</f>
        <v>3555</v>
      </c>
      <c r="E9" s="80">
        <f t="shared" si="6"/>
        <v>3848</v>
      </c>
      <c r="F9" s="80">
        <f t="shared" si="6"/>
        <v>4163</v>
      </c>
      <c r="G9" s="89">
        <f>ROUND((G8*0.75),0)</f>
        <v>4500</v>
      </c>
      <c r="H9" s="80">
        <f t="shared" ref="H9" si="7">ROUND((H8*0.75),0)</f>
        <v>4624</v>
      </c>
    </row>
    <row r="10" spans="1:8" ht="16.5" thickTop="1" x14ac:dyDescent="0.25">
      <c r="A10" s="113">
        <v>9</v>
      </c>
      <c r="B10" s="109" t="s">
        <v>13</v>
      </c>
      <c r="C10" s="79" t="s">
        <v>8</v>
      </c>
      <c r="D10" s="75">
        <f>ROUND((G10*0.79),0)</f>
        <v>4740</v>
      </c>
      <c r="E10" s="76">
        <f>ROUND((G10*0.855),0)</f>
        <v>5130</v>
      </c>
      <c r="F10" s="75">
        <f>ROUND((G10*0.925),0)</f>
        <v>5550</v>
      </c>
      <c r="G10" s="77">
        <f>ROUND(('High School 19-20 worksheet'!G10*1.06),0)</f>
        <v>6000</v>
      </c>
      <c r="H10" s="77">
        <f>ROUND((G10*1.0275),0)</f>
        <v>6165</v>
      </c>
    </row>
    <row r="11" spans="1:8" ht="16.5" thickBot="1" x14ac:dyDescent="0.3">
      <c r="A11" s="113">
        <v>10</v>
      </c>
      <c r="B11" s="109" t="s">
        <v>13</v>
      </c>
      <c r="C11" s="79" t="s">
        <v>9</v>
      </c>
      <c r="D11" s="80">
        <f t="shared" ref="D11:F11" si="8">ROUND((D10*0.75),0)</f>
        <v>3555</v>
      </c>
      <c r="E11" s="80">
        <f t="shared" si="8"/>
        <v>3848</v>
      </c>
      <c r="F11" s="80">
        <f t="shared" si="8"/>
        <v>4163</v>
      </c>
      <c r="G11" s="89">
        <f>ROUND((G10*0.75),0)</f>
        <v>4500</v>
      </c>
      <c r="H11" s="80">
        <f t="shared" ref="H11" si="9">ROUND((H10*0.75),0)</f>
        <v>4624</v>
      </c>
    </row>
    <row r="12" spans="1:8" ht="16.5" thickTop="1" x14ac:dyDescent="0.25">
      <c r="A12" s="113">
        <v>11</v>
      </c>
      <c r="B12" s="109" t="s">
        <v>14</v>
      </c>
      <c r="C12" s="79" t="s">
        <v>8</v>
      </c>
      <c r="D12" s="75">
        <f>ROUND((G12*0.79),0)</f>
        <v>4930</v>
      </c>
      <c r="E12" s="76">
        <f>ROUND((G12*0.855),0)</f>
        <v>5336</v>
      </c>
      <c r="F12" s="75">
        <f>ROUND((G12*0.925),0)</f>
        <v>5773</v>
      </c>
      <c r="G12" s="77">
        <f>ROUND(('High School 19-20 worksheet'!G12*1.06),0)</f>
        <v>6241</v>
      </c>
      <c r="H12" s="77">
        <f>ROUND((G12*1.0275),0)</f>
        <v>6413</v>
      </c>
    </row>
    <row r="13" spans="1:8" ht="16.5" thickBot="1" x14ac:dyDescent="0.3">
      <c r="A13" s="113">
        <v>12</v>
      </c>
      <c r="B13" s="109" t="s">
        <v>14</v>
      </c>
      <c r="C13" s="79" t="s">
        <v>9</v>
      </c>
      <c r="D13" s="80">
        <f t="shared" ref="D13:F13" si="10">ROUND((D12*0.75),0)</f>
        <v>3698</v>
      </c>
      <c r="E13" s="80">
        <f t="shared" si="10"/>
        <v>4002</v>
      </c>
      <c r="F13" s="80">
        <f t="shared" si="10"/>
        <v>4330</v>
      </c>
      <c r="G13" s="89">
        <f>ROUND((G12*0.75),0)</f>
        <v>4681</v>
      </c>
      <c r="H13" s="80">
        <f t="shared" ref="H13" si="11">ROUND((H12*0.75),0)</f>
        <v>4810</v>
      </c>
    </row>
    <row r="14" spans="1:8" ht="16.5" thickTop="1" x14ac:dyDescent="0.25">
      <c r="A14" s="113">
        <v>13</v>
      </c>
      <c r="B14" s="109" t="s">
        <v>15</v>
      </c>
      <c r="C14" s="79" t="s">
        <v>8</v>
      </c>
      <c r="D14" s="75">
        <f>ROUND((G14*0.79),0)</f>
        <v>4930</v>
      </c>
      <c r="E14" s="76">
        <f>ROUND((G14*0.855),0)</f>
        <v>5336</v>
      </c>
      <c r="F14" s="75">
        <f>ROUND((G14*0.925),0)</f>
        <v>5773</v>
      </c>
      <c r="G14" s="77">
        <f>ROUND(('High School 19-20 worksheet'!G14*1.06),0)</f>
        <v>6241</v>
      </c>
      <c r="H14" s="77">
        <f>ROUND((G14*1.0275),0)</f>
        <v>6413</v>
      </c>
    </row>
    <row r="15" spans="1:8" ht="16.5" thickBot="1" x14ac:dyDescent="0.3">
      <c r="A15" s="113">
        <v>14</v>
      </c>
      <c r="B15" s="109" t="s">
        <v>15</v>
      </c>
      <c r="C15" s="79" t="s">
        <v>9</v>
      </c>
      <c r="D15" s="80">
        <f t="shared" ref="D15:F15" si="12">ROUND((D14*0.75),0)</f>
        <v>3698</v>
      </c>
      <c r="E15" s="80">
        <f t="shared" si="12"/>
        <v>4002</v>
      </c>
      <c r="F15" s="80">
        <f t="shared" si="12"/>
        <v>4330</v>
      </c>
      <c r="G15" s="89">
        <f>ROUND((G14*0.75),0)</f>
        <v>4681</v>
      </c>
      <c r="H15" s="80">
        <f t="shared" ref="H15" si="13">ROUND((H14*0.75),0)</f>
        <v>4810</v>
      </c>
    </row>
    <row r="16" spans="1:8" ht="16.5" thickTop="1" x14ac:dyDescent="0.25">
      <c r="A16" s="113">
        <v>15</v>
      </c>
      <c r="B16" s="109" t="s">
        <v>16</v>
      </c>
      <c r="C16" s="79" t="s">
        <v>8</v>
      </c>
      <c r="D16" s="75">
        <f>ROUND((G16*0.79),0)</f>
        <v>5301</v>
      </c>
      <c r="E16" s="76">
        <f>ROUND((G16*0.855),0)</f>
        <v>5737</v>
      </c>
      <c r="F16" s="75">
        <f>ROUND((G16*0.925),0)</f>
        <v>6207</v>
      </c>
      <c r="G16" s="77">
        <f>ROUND(('High School 19-20 worksheet'!G16*1.06),0)</f>
        <v>6710</v>
      </c>
      <c r="H16" s="77">
        <f>ROUND((G16*1.0275),0)</f>
        <v>6895</v>
      </c>
    </row>
    <row r="17" spans="1:8" ht="16.5" thickBot="1" x14ac:dyDescent="0.3">
      <c r="A17" s="113">
        <v>16</v>
      </c>
      <c r="B17" s="109" t="s">
        <v>16</v>
      </c>
      <c r="C17" s="79" t="s">
        <v>9</v>
      </c>
      <c r="D17" s="80">
        <f t="shared" ref="D17:F17" si="14">ROUND((D16*0.75),0)</f>
        <v>3976</v>
      </c>
      <c r="E17" s="80">
        <f t="shared" si="14"/>
        <v>4303</v>
      </c>
      <c r="F17" s="80">
        <f t="shared" si="14"/>
        <v>4655</v>
      </c>
      <c r="G17" s="89">
        <f>ROUND((G16*0.75),0)</f>
        <v>5033</v>
      </c>
      <c r="H17" s="80">
        <f t="shared" ref="H17" si="15">ROUND((H16*0.75),0)</f>
        <v>5171</v>
      </c>
    </row>
    <row r="18" spans="1:8" ht="17.25" thickTop="1" thickBot="1" x14ac:dyDescent="0.3">
      <c r="A18" s="113">
        <v>17</v>
      </c>
      <c r="B18" s="109" t="s">
        <v>17</v>
      </c>
      <c r="C18" s="79" t="s">
        <v>8</v>
      </c>
      <c r="D18" s="75">
        <f>ROUND((G18*0.79),0)</f>
        <v>4740</v>
      </c>
      <c r="E18" s="76">
        <f>ROUND((G18*0.855),0)</f>
        <v>5130</v>
      </c>
      <c r="F18" s="75">
        <f>ROUND((G18*0.925),0)</f>
        <v>5550</v>
      </c>
      <c r="G18" s="77">
        <f>ROUND(('High School 19-20 worksheet'!G18*1.06),0)</f>
        <v>6000</v>
      </c>
      <c r="H18" s="77">
        <f>ROUND((G18*1.0275),0)</f>
        <v>6165</v>
      </c>
    </row>
    <row r="19" spans="1:8" ht="16.5" thickTop="1" x14ac:dyDescent="0.25">
      <c r="A19" s="113">
        <v>18</v>
      </c>
      <c r="B19" s="109" t="s">
        <v>18</v>
      </c>
      <c r="C19" s="79" t="s">
        <v>8</v>
      </c>
      <c r="D19" s="75">
        <f>ROUND((G19*0.79),0)</f>
        <v>4740</v>
      </c>
      <c r="E19" s="76">
        <f>ROUND((G19*0.855),0)</f>
        <v>5130</v>
      </c>
      <c r="F19" s="75">
        <f>ROUND((G19*0.925),0)</f>
        <v>5550</v>
      </c>
      <c r="G19" s="77">
        <f>ROUND(('High School 19-20 worksheet'!G19*1.06),0)</f>
        <v>6000</v>
      </c>
      <c r="H19" s="77">
        <f>ROUND((G19*1.0275),0)</f>
        <v>6165</v>
      </c>
    </row>
    <row r="20" spans="1:8" ht="15.75" x14ac:dyDescent="0.25">
      <c r="A20" s="113">
        <v>19</v>
      </c>
      <c r="B20" s="109" t="s">
        <v>19</v>
      </c>
      <c r="C20" s="79" t="s">
        <v>9</v>
      </c>
      <c r="D20" s="80">
        <f t="shared" ref="D20:F20" si="16">ROUND((D19*0.75),0)</f>
        <v>3555</v>
      </c>
      <c r="E20" s="80">
        <f t="shared" si="16"/>
        <v>3848</v>
      </c>
      <c r="F20" s="80">
        <f t="shared" si="16"/>
        <v>4163</v>
      </c>
      <c r="G20" s="89">
        <f>ROUND((G19*0.75),0)</f>
        <v>4500</v>
      </c>
      <c r="H20" s="80">
        <f t="shared" ref="H20" si="17">ROUND((H19*0.75),0)</f>
        <v>4624</v>
      </c>
    </row>
    <row r="21" spans="1:8" ht="16.5" thickBot="1" x14ac:dyDescent="0.3">
      <c r="A21" s="113">
        <v>20</v>
      </c>
      <c r="B21" s="109" t="s">
        <v>20</v>
      </c>
      <c r="C21" s="79" t="s">
        <v>9</v>
      </c>
      <c r="D21" s="80">
        <f t="shared" ref="D21:F21" si="18">ROUND((D19*0.75),0)</f>
        <v>3555</v>
      </c>
      <c r="E21" s="80">
        <f t="shared" si="18"/>
        <v>3848</v>
      </c>
      <c r="F21" s="80">
        <f t="shared" si="18"/>
        <v>4163</v>
      </c>
      <c r="G21" s="89">
        <f>ROUND((G19*0.75),0)</f>
        <v>4500</v>
      </c>
      <c r="H21" s="80">
        <f t="shared" ref="H21" si="19">ROUND((H19*0.75),0)</f>
        <v>4624</v>
      </c>
    </row>
    <row r="22" spans="1:8" ht="17.25" thickTop="1" thickBot="1" x14ac:dyDescent="0.3">
      <c r="A22" s="113">
        <v>21</v>
      </c>
      <c r="B22" s="109" t="s">
        <v>21</v>
      </c>
      <c r="C22" s="79" t="s">
        <v>8</v>
      </c>
      <c r="D22" s="75">
        <f>ROUND((G22*0.79),0)</f>
        <v>4740</v>
      </c>
      <c r="E22" s="76">
        <f>ROUND((G22*0.855),0)</f>
        <v>5130</v>
      </c>
      <c r="F22" s="75">
        <f>ROUND((G22*0.925),0)</f>
        <v>5550</v>
      </c>
      <c r="G22" s="77">
        <f>ROUND(('High School 19-20 worksheet'!G22*1.06),0)</f>
        <v>6000</v>
      </c>
      <c r="H22" s="77">
        <f>ROUND((G22*1.0275),0)</f>
        <v>6165</v>
      </c>
    </row>
    <row r="23" spans="1:8" ht="17.25" thickTop="1" thickBot="1" x14ac:dyDescent="0.3">
      <c r="A23" s="113">
        <v>22</v>
      </c>
      <c r="B23" s="109" t="s">
        <v>22</v>
      </c>
      <c r="C23" s="79" t="s">
        <v>8</v>
      </c>
      <c r="D23" s="75">
        <f>ROUND((G23*0.79),0)</f>
        <v>4740</v>
      </c>
      <c r="E23" s="76">
        <f>ROUND((G23*0.855),0)</f>
        <v>5130</v>
      </c>
      <c r="F23" s="75">
        <f>ROUND((G23*0.925),0)</f>
        <v>5550</v>
      </c>
      <c r="G23" s="77">
        <f>ROUND(('High School 19-20 worksheet'!G23*1.06),0)</f>
        <v>6000</v>
      </c>
      <c r="H23" s="77">
        <f>ROUND((G23*1.0275),0)</f>
        <v>6165</v>
      </c>
    </row>
    <row r="24" spans="1:8" ht="17.25" thickTop="1" thickBot="1" x14ac:dyDescent="0.3">
      <c r="A24" s="113">
        <v>23</v>
      </c>
      <c r="B24" s="109" t="s">
        <v>23</v>
      </c>
      <c r="C24" s="79" t="s">
        <v>8</v>
      </c>
      <c r="D24" s="75">
        <f>ROUND((G24*0.79),0)</f>
        <v>3905</v>
      </c>
      <c r="E24" s="76">
        <f>ROUND((G24*0.855),0)</f>
        <v>4226</v>
      </c>
      <c r="F24" s="75">
        <f>ROUND((G24*0.925),0)</f>
        <v>4572</v>
      </c>
      <c r="G24" s="77">
        <f>ROUND(('High School 19-20 worksheet'!G24*1.06),0)</f>
        <v>4943</v>
      </c>
      <c r="H24" s="77">
        <f>ROUND((G24*1.0275),0)</f>
        <v>5079</v>
      </c>
    </row>
    <row r="25" spans="1:8" ht="16.5" thickTop="1" x14ac:dyDescent="0.25">
      <c r="A25" s="113">
        <v>24</v>
      </c>
      <c r="B25" s="109" t="s">
        <v>24</v>
      </c>
      <c r="C25" s="79" t="s">
        <v>8</v>
      </c>
      <c r="D25" s="75">
        <f>ROUND((G25*0.79),0)</f>
        <v>4740</v>
      </c>
      <c r="E25" s="76">
        <f>ROUND((G25*0.855),0)</f>
        <v>5130</v>
      </c>
      <c r="F25" s="75">
        <f>ROUND((G25*0.925),0)</f>
        <v>5550</v>
      </c>
      <c r="G25" s="77">
        <f>ROUND(('High School 19-20 worksheet'!G25*1.06),0)</f>
        <v>6000</v>
      </c>
      <c r="H25" s="77">
        <f>ROUND((G25*1.0275),0)</f>
        <v>6165</v>
      </c>
    </row>
    <row r="26" spans="1:8" ht="16.5" thickBot="1" x14ac:dyDescent="0.3">
      <c r="A26" s="113">
        <v>25</v>
      </c>
      <c r="B26" s="109" t="s">
        <v>24</v>
      </c>
      <c r="C26" s="79" t="s">
        <v>9</v>
      </c>
      <c r="D26" s="80">
        <f t="shared" ref="D26:F26" si="20">ROUND((D25*0.75),0)</f>
        <v>3555</v>
      </c>
      <c r="E26" s="80">
        <f t="shared" si="20"/>
        <v>3848</v>
      </c>
      <c r="F26" s="80">
        <f t="shared" si="20"/>
        <v>4163</v>
      </c>
      <c r="G26" s="89">
        <f>ROUND((G25*0.75),0)</f>
        <v>4500</v>
      </c>
      <c r="H26" s="80">
        <f t="shared" ref="H26" si="21">ROUND((H25*0.75),0)</f>
        <v>4624</v>
      </c>
    </row>
    <row r="27" spans="1:8" ht="16.5" thickTop="1" x14ac:dyDescent="0.25">
      <c r="A27" s="113">
        <v>26</v>
      </c>
      <c r="B27" s="109" t="s">
        <v>25</v>
      </c>
      <c r="C27" s="79" t="s">
        <v>8</v>
      </c>
      <c r="D27" s="75">
        <f>ROUND((G27*0.79),0)</f>
        <v>4740</v>
      </c>
      <c r="E27" s="76">
        <f>ROUND((G27*0.855),0)</f>
        <v>5130</v>
      </c>
      <c r="F27" s="75">
        <f>ROUND((G27*0.925),0)</f>
        <v>5550</v>
      </c>
      <c r="G27" s="77">
        <f>ROUND(('High School 19-20 worksheet'!G27*1.06),0)</f>
        <v>6000</v>
      </c>
      <c r="H27" s="77">
        <f>ROUND((G27*1.0275),0)</f>
        <v>6165</v>
      </c>
    </row>
    <row r="28" spans="1:8" ht="16.5" thickBot="1" x14ac:dyDescent="0.3">
      <c r="A28" s="113">
        <v>27</v>
      </c>
      <c r="B28" s="109" t="s">
        <v>25</v>
      </c>
      <c r="C28" s="79" t="s">
        <v>9</v>
      </c>
      <c r="D28" s="80">
        <f t="shared" ref="D28:F28" si="22">ROUND((D27*0.75),0)</f>
        <v>3555</v>
      </c>
      <c r="E28" s="80">
        <f t="shared" si="22"/>
        <v>3848</v>
      </c>
      <c r="F28" s="80">
        <f t="shared" si="22"/>
        <v>4163</v>
      </c>
      <c r="G28" s="89">
        <f>ROUND((G27*0.75),0)</f>
        <v>4500</v>
      </c>
      <c r="H28" s="80">
        <f t="shared" ref="H28" si="23">ROUND((H27*0.75),0)</f>
        <v>4624</v>
      </c>
    </row>
    <row r="29" spans="1:8" ht="16.5" thickTop="1" x14ac:dyDescent="0.25">
      <c r="A29" s="113">
        <v>28</v>
      </c>
      <c r="B29" s="109" t="s">
        <v>26</v>
      </c>
      <c r="C29" s="79" t="s">
        <v>8</v>
      </c>
      <c r="D29" s="75">
        <f>ROUND((G29*0.79),0)</f>
        <v>4740</v>
      </c>
      <c r="E29" s="76">
        <f>ROUND((G29*0.855),0)</f>
        <v>5130</v>
      </c>
      <c r="F29" s="75">
        <f>ROUND((G29*0.925),0)</f>
        <v>5550</v>
      </c>
      <c r="G29" s="77">
        <f>ROUND(('High School 19-20 worksheet'!G29*1.06),0)</f>
        <v>6000</v>
      </c>
      <c r="H29" s="77">
        <f>ROUND((G29*1.0275),0)</f>
        <v>6165</v>
      </c>
    </row>
    <row r="30" spans="1:8" ht="16.5" thickBot="1" x14ac:dyDescent="0.3">
      <c r="A30" s="113">
        <v>29</v>
      </c>
      <c r="B30" s="109" t="s">
        <v>26</v>
      </c>
      <c r="C30" s="79" t="s">
        <v>9</v>
      </c>
      <c r="D30" s="80">
        <f>+D29*0.75</f>
        <v>3555</v>
      </c>
      <c r="E30" s="80">
        <f>+E29*0.75</f>
        <v>3847.5</v>
      </c>
      <c r="F30" s="80">
        <f>+F29*0.75</f>
        <v>4162.5</v>
      </c>
      <c r="G30" s="89">
        <f>ROUND((G29*0.75),0)</f>
        <v>4500</v>
      </c>
      <c r="H30" s="80">
        <f>+H29*0.75</f>
        <v>4623.75</v>
      </c>
    </row>
    <row r="31" spans="1:8" ht="17.25" thickTop="1" thickBot="1" x14ac:dyDescent="0.3">
      <c r="A31" s="113">
        <v>30</v>
      </c>
      <c r="B31" s="109" t="s">
        <v>27</v>
      </c>
      <c r="C31" s="79" t="s">
        <v>8</v>
      </c>
      <c r="D31" s="75">
        <f>ROUND((G31*0.79),0)</f>
        <v>4740</v>
      </c>
      <c r="E31" s="76">
        <f>ROUND((G31*0.855),0)</f>
        <v>5130</v>
      </c>
      <c r="F31" s="75">
        <f>ROUND((G31*0.925),0)</f>
        <v>5550</v>
      </c>
      <c r="G31" s="77">
        <f>ROUND(('High School 19-20 worksheet'!G31*1.06),0)</f>
        <v>6000</v>
      </c>
      <c r="H31" s="77">
        <f>ROUND((G31*1.0275),0)</f>
        <v>6165</v>
      </c>
    </row>
    <row r="32" spans="1:8" ht="17.25" thickTop="1" thickBot="1" x14ac:dyDescent="0.3">
      <c r="A32" s="113">
        <v>31</v>
      </c>
      <c r="B32" s="109" t="s">
        <v>28</v>
      </c>
      <c r="C32" s="79" t="s">
        <v>8</v>
      </c>
      <c r="D32" s="75">
        <f>ROUND((G32*0.79),0)</f>
        <v>4740</v>
      </c>
      <c r="E32" s="76">
        <f>ROUND((G32*0.855),0)</f>
        <v>5130</v>
      </c>
      <c r="F32" s="75">
        <f>ROUND((G32*0.925),0)</f>
        <v>5550</v>
      </c>
      <c r="G32" s="77">
        <f>ROUND(('High School 19-20 worksheet'!G32*1.06),0)</f>
        <v>6000</v>
      </c>
      <c r="H32" s="77">
        <f>ROUND((G32*1.0275),0)</f>
        <v>6165</v>
      </c>
    </row>
    <row r="33" spans="1:8" ht="17.25" thickTop="1" thickBot="1" x14ac:dyDescent="0.3">
      <c r="A33" s="113">
        <v>34</v>
      </c>
      <c r="B33" s="109" t="s">
        <v>29</v>
      </c>
      <c r="C33" s="79" t="s">
        <v>30</v>
      </c>
      <c r="D33" s="75">
        <f>ROUND((G33*0.79),0)</f>
        <v>5335</v>
      </c>
      <c r="E33" s="76">
        <f>ROUND((G33*0.855),0)</f>
        <v>5774</v>
      </c>
      <c r="F33" s="75">
        <f>ROUND((G33*0.925),0)</f>
        <v>6247</v>
      </c>
      <c r="G33" s="77">
        <f>ROUND(('High School 19-20 worksheet'!G33*1.06),0)</f>
        <v>6753</v>
      </c>
      <c r="H33" s="77">
        <f>ROUND((G33*1.0275),0)</f>
        <v>6939</v>
      </c>
    </row>
    <row r="34" spans="1:8" ht="16.5" thickTop="1" x14ac:dyDescent="0.25">
      <c r="A34" s="113">
        <v>35</v>
      </c>
      <c r="B34" s="109" t="s">
        <v>31</v>
      </c>
      <c r="C34" s="79" t="s">
        <v>30</v>
      </c>
      <c r="D34" s="75">
        <f>ROUND((G34*0.79),0)</f>
        <v>3905</v>
      </c>
      <c r="E34" s="76">
        <f>ROUND((G34*0.855),0)</f>
        <v>4226</v>
      </c>
      <c r="F34" s="75">
        <f>ROUND((G34*0.925),0)</f>
        <v>4572</v>
      </c>
      <c r="G34" s="77">
        <f>ROUND(('High School 19-20 worksheet'!G34*1.06),0)</f>
        <v>4943</v>
      </c>
      <c r="H34" s="77">
        <f>ROUND((G34*1.0275),0)</f>
        <v>5079</v>
      </c>
    </row>
    <row r="35" spans="1:8" ht="16.5" thickBot="1" x14ac:dyDescent="0.3">
      <c r="A35" s="113">
        <v>36</v>
      </c>
      <c r="B35" s="109" t="s">
        <v>32</v>
      </c>
      <c r="C35" s="79" t="s">
        <v>9</v>
      </c>
      <c r="D35" s="80">
        <f t="shared" ref="D35:F35" si="24">ROUND((D32*0.75),0)</f>
        <v>3555</v>
      </c>
      <c r="E35" s="80">
        <f t="shared" si="24"/>
        <v>3848</v>
      </c>
      <c r="F35" s="80">
        <f t="shared" si="24"/>
        <v>4163</v>
      </c>
      <c r="G35" s="89">
        <f>ROUND((G32*0.75),0)</f>
        <v>4500</v>
      </c>
      <c r="H35" s="80">
        <f t="shared" ref="H35" si="25">ROUND((H32*0.75),0)</f>
        <v>4624</v>
      </c>
    </row>
    <row r="36" spans="1:8" ht="17.25" thickTop="1" thickBot="1" x14ac:dyDescent="0.3">
      <c r="A36" s="113">
        <v>37</v>
      </c>
      <c r="B36" s="109" t="s">
        <v>33</v>
      </c>
      <c r="C36" s="79" t="s">
        <v>8</v>
      </c>
      <c r="D36" s="75">
        <f>ROUND((G36*0.79),0)</f>
        <v>3905</v>
      </c>
      <c r="E36" s="76">
        <f>ROUND((G36*0.855),0)</f>
        <v>4226</v>
      </c>
      <c r="F36" s="75">
        <f>ROUND((G36*0.925),0)</f>
        <v>4572</v>
      </c>
      <c r="G36" s="77">
        <f>ROUND(('High School 19-20 worksheet'!G36*1.06),0)</f>
        <v>4943</v>
      </c>
      <c r="H36" s="77">
        <f>ROUND((G36*1.0275),0)</f>
        <v>5079</v>
      </c>
    </row>
    <row r="37" spans="1:8" ht="16.5" thickTop="1" x14ac:dyDescent="0.25">
      <c r="A37" s="113">
        <v>38</v>
      </c>
      <c r="B37" s="109" t="s">
        <v>34</v>
      </c>
      <c r="C37" s="79" t="s">
        <v>9</v>
      </c>
      <c r="D37" s="75">
        <f t="shared" ref="D37:F37" si="26">ROUND((D31*0.75),0)</f>
        <v>3555</v>
      </c>
      <c r="E37" s="77">
        <f t="shared" si="26"/>
        <v>3848</v>
      </c>
      <c r="F37" s="75">
        <f t="shared" si="26"/>
        <v>4163</v>
      </c>
      <c r="G37" s="77">
        <f>ROUND((G31*0.75),0)</f>
        <v>4500</v>
      </c>
      <c r="H37" s="77">
        <f t="shared" ref="H37" si="27">ROUND((H31*0.75),0)</f>
        <v>4624</v>
      </c>
    </row>
    <row r="38" spans="1:8" ht="15.75" x14ac:dyDescent="0.25">
      <c r="A38" s="113">
        <v>39</v>
      </c>
      <c r="B38" s="109" t="s">
        <v>33</v>
      </c>
      <c r="C38" s="79" t="s">
        <v>9</v>
      </c>
      <c r="D38" s="80">
        <f>+D36*0.75</f>
        <v>2928.75</v>
      </c>
      <c r="E38" s="80">
        <f>+E36*0.75</f>
        <v>3169.5</v>
      </c>
      <c r="F38" s="80">
        <f>+F36*0.75</f>
        <v>3429</v>
      </c>
      <c r="G38" s="89">
        <f>ROUND((G36*0.75),0)</f>
        <v>3707</v>
      </c>
      <c r="H38" s="80">
        <f>+H36*0.75</f>
        <v>3809.25</v>
      </c>
    </row>
    <row r="39" spans="1:8" ht="15.75" x14ac:dyDescent="0.25">
      <c r="A39" s="113">
        <v>40</v>
      </c>
      <c r="B39" s="109" t="s">
        <v>35</v>
      </c>
      <c r="C39" s="79" t="s">
        <v>9</v>
      </c>
      <c r="D39" s="80">
        <f t="shared" ref="D39:F39" si="28">ROUND((D22*0.75),0)</f>
        <v>3555</v>
      </c>
      <c r="E39" s="80">
        <f t="shared" si="28"/>
        <v>3848</v>
      </c>
      <c r="F39" s="80">
        <f t="shared" si="28"/>
        <v>4163</v>
      </c>
      <c r="G39" s="89">
        <f>ROUND((G22*0.75),0)</f>
        <v>4500</v>
      </c>
      <c r="H39" s="80">
        <f t="shared" ref="H39:H40" si="29">ROUND((H22*0.75),0)</f>
        <v>4624</v>
      </c>
    </row>
    <row r="40" spans="1:8" ht="16.5" thickBot="1" x14ac:dyDescent="0.3">
      <c r="A40" s="114">
        <v>41</v>
      </c>
      <c r="B40" s="110" t="s">
        <v>36</v>
      </c>
      <c r="C40" s="82" t="s">
        <v>9</v>
      </c>
      <c r="D40" s="80">
        <f t="shared" ref="D40:F40" si="30">ROUND((D23*0.75),0)</f>
        <v>3555</v>
      </c>
      <c r="E40" s="80">
        <f t="shared" si="30"/>
        <v>3848</v>
      </c>
      <c r="F40" s="80">
        <f t="shared" si="30"/>
        <v>4163</v>
      </c>
      <c r="G40" s="89">
        <f>ROUND((G23*0.75),0)</f>
        <v>4500</v>
      </c>
      <c r="H40" s="80">
        <f t="shared" si="29"/>
        <v>4624</v>
      </c>
    </row>
    <row r="41" spans="1:8" x14ac:dyDescent="0.2">
      <c r="A41" s="22"/>
      <c r="B41" s="23"/>
      <c r="C41" s="23"/>
      <c r="D41" s="23"/>
      <c r="E41" s="23"/>
      <c r="F41" s="23"/>
      <c r="G41" s="23"/>
      <c r="H41" s="23"/>
    </row>
    <row r="42" spans="1:8" x14ac:dyDescent="0.2">
      <c r="A42" s="26"/>
      <c r="B42" s="25"/>
      <c r="C42" s="25"/>
      <c r="D42" s="25"/>
      <c r="E42" s="25"/>
      <c r="F42" s="25"/>
      <c r="G42" s="25"/>
      <c r="H42" s="26"/>
    </row>
    <row r="43" spans="1:8" ht="15.75" x14ac:dyDescent="0.25">
      <c r="A43" s="27" t="s">
        <v>37</v>
      </c>
      <c r="B43" s="28" t="s">
        <v>38</v>
      </c>
      <c r="D43" s="2"/>
      <c r="E43" s="2"/>
      <c r="F43" s="2"/>
      <c r="G43" s="2"/>
      <c r="H43" s="2"/>
    </row>
    <row r="44" spans="1:8" ht="15.75" x14ac:dyDescent="0.25">
      <c r="A44" s="27" t="s">
        <v>37</v>
      </c>
      <c r="B44" s="28" t="s">
        <v>39</v>
      </c>
      <c r="D44" s="2"/>
      <c r="E44" s="2"/>
      <c r="F44" s="2"/>
      <c r="G44" s="2"/>
      <c r="H44" s="2"/>
    </row>
    <row r="45" spans="1:8" ht="15.75" x14ac:dyDescent="0.25">
      <c r="A45" s="27" t="s">
        <v>37</v>
      </c>
      <c r="B45" s="28" t="s">
        <v>40</v>
      </c>
      <c r="D45" s="2"/>
      <c r="E45" s="2"/>
      <c r="F45" s="2"/>
      <c r="G45" s="2"/>
      <c r="H45" s="2"/>
    </row>
    <row r="46" spans="1:8" ht="15.75" x14ac:dyDescent="0.25">
      <c r="A46" s="27" t="s">
        <v>37</v>
      </c>
      <c r="B46" s="28" t="s">
        <v>41</v>
      </c>
      <c r="D46" s="2"/>
      <c r="E46" s="2"/>
      <c r="F46" s="2"/>
      <c r="G46" s="2"/>
      <c r="H46" s="2"/>
    </row>
    <row r="47" spans="1:8" ht="15.75" x14ac:dyDescent="0.25">
      <c r="A47" s="27" t="s">
        <v>37</v>
      </c>
      <c r="B47" s="28" t="s">
        <v>42</v>
      </c>
      <c r="D47" s="2"/>
      <c r="E47" s="2"/>
      <c r="F47" s="2"/>
      <c r="G47" s="2"/>
      <c r="H47" s="2"/>
    </row>
    <row r="48" spans="1:8" ht="15.75" x14ac:dyDescent="0.25">
      <c r="A48" s="27"/>
      <c r="B48" s="28"/>
      <c r="D48" s="2"/>
      <c r="E48" s="2"/>
      <c r="F48" s="2"/>
      <c r="G48" s="2"/>
      <c r="H48" s="2"/>
    </row>
    <row r="49" spans="1:8" ht="15.75" x14ac:dyDescent="0.25">
      <c r="A49" s="27"/>
      <c r="B49" s="28"/>
      <c r="D49" s="2"/>
      <c r="E49" s="2"/>
      <c r="F49" s="2"/>
      <c r="G49" s="2"/>
      <c r="H49" s="2"/>
    </row>
    <row r="50" spans="1:8" ht="15.75" x14ac:dyDescent="0.25">
      <c r="A50" s="27"/>
      <c r="B50" s="28" t="s">
        <v>75</v>
      </c>
      <c r="D50" s="2"/>
      <c r="E50" s="2"/>
      <c r="F50" s="2"/>
      <c r="G50" s="2"/>
      <c r="H50" s="2"/>
    </row>
    <row r="51" spans="1:8" ht="15.75" x14ac:dyDescent="0.25">
      <c r="A51" s="1"/>
      <c r="B51" s="28" t="s">
        <v>76</v>
      </c>
      <c r="D51" s="2"/>
      <c r="E51" s="2"/>
      <c r="F51" s="2"/>
      <c r="G51" s="2"/>
      <c r="H51" s="2"/>
    </row>
    <row r="52" spans="1:8" ht="15.75" x14ac:dyDescent="0.25">
      <c r="A52" s="1"/>
      <c r="B52" s="28" t="s">
        <v>77</v>
      </c>
      <c r="D52" s="2"/>
      <c r="E52" s="2"/>
      <c r="F52" s="2"/>
      <c r="G52" s="2"/>
      <c r="H52" s="2"/>
    </row>
    <row r="53" spans="1:8" x14ac:dyDescent="0.2">
      <c r="A53" s="1"/>
      <c r="B53" s="2"/>
      <c r="D53" s="2"/>
      <c r="E53" s="2"/>
      <c r="F53" s="2"/>
      <c r="G53" s="2"/>
      <c r="H53" s="2"/>
    </row>
    <row r="54" spans="1:8" ht="15.75" x14ac:dyDescent="0.25">
      <c r="A54" s="1"/>
      <c r="B54" s="28" t="s">
        <v>46</v>
      </c>
      <c r="D54" s="2"/>
      <c r="E54" s="2"/>
      <c r="F54" s="2"/>
      <c r="G54" s="2"/>
      <c r="H54" s="2"/>
    </row>
    <row r="55" spans="1:8" ht="15.75" x14ac:dyDescent="0.25">
      <c r="A55" s="28" t="s">
        <v>47</v>
      </c>
      <c r="B55" s="28" t="s">
        <v>48</v>
      </c>
      <c r="D55" s="2"/>
      <c r="E55" s="2"/>
      <c r="F55" s="2"/>
      <c r="G55" s="2"/>
      <c r="H55" s="2"/>
    </row>
  </sheetData>
  <autoFilter ref="A1:H40"/>
  <pageMargins left="0.7" right="0.359375" top="0.75" bottom="0.75" header="0.3" footer="0.3"/>
  <pageSetup scale="79" orientation="portrait" r:id="rId1"/>
  <headerFooter>
    <oddHeader>&amp;CHigh School Coaching Salary Schedule
2021-22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2" workbookViewId="0">
      <selection activeCell="E27" sqref="E27"/>
    </sheetView>
  </sheetViews>
  <sheetFormatPr defaultRowHeight="12.75" x14ac:dyDescent="0.2"/>
  <cols>
    <col min="2" max="2" width="31.7109375" bestFit="1" customWidth="1"/>
    <col min="3" max="3" width="13.140625" bestFit="1" customWidth="1"/>
    <col min="4" max="4" width="9.85546875" customWidth="1"/>
    <col min="5" max="8" width="9.85546875" bestFit="1" customWidth="1"/>
  </cols>
  <sheetData>
    <row r="1" spans="1:8" ht="17.25" thickTop="1" thickBot="1" x14ac:dyDescent="0.3">
      <c r="A1" s="70"/>
      <c r="B1" s="70" t="s">
        <v>0</v>
      </c>
      <c r="C1" s="70" t="s">
        <v>1</v>
      </c>
      <c r="D1" s="70" t="s">
        <v>2</v>
      </c>
      <c r="E1" s="71" t="s">
        <v>3</v>
      </c>
      <c r="F1" s="71" t="s">
        <v>4</v>
      </c>
      <c r="G1" s="72" t="s">
        <v>5</v>
      </c>
      <c r="H1" s="72" t="s">
        <v>6</v>
      </c>
    </row>
    <row r="2" spans="1:8" ht="17.25" thickTop="1" thickBot="1" x14ac:dyDescent="0.3">
      <c r="A2" s="73">
        <v>1</v>
      </c>
      <c r="B2" s="74" t="s">
        <v>7</v>
      </c>
      <c r="C2" s="74" t="s">
        <v>8</v>
      </c>
      <c r="D2" s="87">
        <f>+('HS 2021-22'!D2-'High School 19-20 worksheet'!D2)/'High School 19-20 worksheet'!D2</f>
        <v>6.011328339119313E-2</v>
      </c>
      <c r="E2" s="87">
        <f>+('HS 2021-22'!E2-'High School 19-20 worksheet'!E2)/'High School 19-20 worksheet'!E2</f>
        <v>6.0104676684112783E-2</v>
      </c>
      <c r="F2" s="87">
        <f>+('HS 2021-22'!F2-'High School 19-20 worksheet'!F2)/'High School 19-20 worksheet'!F2</f>
        <v>6.0081148564294633E-2</v>
      </c>
      <c r="G2" s="87">
        <f>+('HS 2021-22'!G2-'High School 19-20 worksheet'!G2)/'High School 19-20 worksheet'!G2</f>
        <v>6.0046189376443418E-2</v>
      </c>
      <c r="H2" s="87">
        <f>+('HS 2021-22'!H2-'High School 19-20 worksheet'!H2)/'High School 19-20 worksheet'!H2</f>
        <v>6.0129249789266648E-2</v>
      </c>
    </row>
    <row r="3" spans="1:8" ht="17.25" thickTop="1" thickBot="1" x14ac:dyDescent="0.3">
      <c r="A3" s="78">
        <v>2</v>
      </c>
      <c r="B3" s="79" t="s">
        <v>7</v>
      </c>
      <c r="C3" s="79" t="s">
        <v>9</v>
      </c>
      <c r="D3" s="87">
        <f>+('HS 2021-22'!D3-'High School 19-20 worksheet'!D3)/'High School 19-20 worksheet'!D3</f>
        <v>6.0170523751522535E-2</v>
      </c>
      <c r="E3" s="87">
        <f>+('HS 2021-22'!E3-'High School 19-20 worksheet'!E3)/'High School 19-20 worksheet'!E3</f>
        <v>6.0108059432687981E-2</v>
      </c>
      <c r="F3" s="87">
        <f>+('HS 2021-22'!F3-'High School 19-20 worksheet'!F3)/'High School 19-20 worksheet'!F3</f>
        <v>6.0133166874739907E-2</v>
      </c>
      <c r="G3" s="87">
        <f>+('HS 2021-22'!G3-'High School 19-20 worksheet'!G3)/'High School 19-20 worksheet'!G3</f>
        <v>6.0046189376443418E-2</v>
      </c>
      <c r="H3" s="87">
        <f>+('HS 2021-22'!H3-'High School 19-20 worksheet'!H3)/'High School 19-20 worksheet'!H3</f>
        <v>6.0123618655178873E-2</v>
      </c>
    </row>
    <row r="4" spans="1:8" ht="17.25" thickTop="1" thickBot="1" x14ac:dyDescent="0.3">
      <c r="A4" s="78">
        <v>3</v>
      </c>
      <c r="B4" s="79" t="s">
        <v>10</v>
      </c>
      <c r="C4" s="79" t="s">
        <v>8</v>
      </c>
      <c r="D4" s="87">
        <f>+('HS 2021-22'!D4-'High School 19-20 worksheet'!D4)/'High School 19-20 worksheet'!D4</f>
        <v>6.0011540680900172E-2</v>
      </c>
      <c r="E4" s="87">
        <f>+('HS 2021-22'!E4-'High School 19-20 worksheet'!E4)/'High School 19-20 worksheet'!E4</f>
        <v>5.9889816953971921E-2</v>
      </c>
      <c r="F4" s="87">
        <f>+('HS 2021-22'!F4-'High School 19-20 worksheet'!F4)/'High School 19-20 worksheet'!F4</f>
        <v>5.9954007884362684E-2</v>
      </c>
      <c r="G4" s="87">
        <f>+('HS 2021-22'!G4-'High School 19-20 worksheet'!G4)/'High School 19-20 worksheet'!G4</f>
        <v>6.0021273362710834E-2</v>
      </c>
      <c r="H4" s="87">
        <f>+('HS 2021-22'!H4-'High School 19-20 worksheet'!H4)/'High School 19-20 worksheet'!H4</f>
        <v>6.0041407867494824E-2</v>
      </c>
    </row>
    <row r="5" spans="1:8" ht="17.25" thickTop="1" thickBot="1" x14ac:dyDescent="0.3">
      <c r="A5" s="78">
        <v>4</v>
      </c>
      <c r="B5" s="79" t="s">
        <v>10</v>
      </c>
      <c r="C5" s="79" t="s">
        <v>9</v>
      </c>
      <c r="D5" s="87">
        <f>+('HS 2021-22'!D5-'High School 19-20 worksheet'!D5)/'High School 19-20 worksheet'!D5</f>
        <v>6.001538856116953E-2</v>
      </c>
      <c r="E5" s="87">
        <f>+('HS 2021-22'!E5-'High School 19-20 worksheet'!E5)/'High School 19-20 worksheet'!E5</f>
        <v>5.9952606635071092E-2</v>
      </c>
      <c r="F5" s="87">
        <f>+('HS 2021-22'!F5-'High School 19-20 worksheet'!F5)/'High School 19-20 worksheet'!F5</f>
        <v>6.0008760402978534E-2</v>
      </c>
      <c r="G5" s="87">
        <f>+('HS 2021-22'!G5-'High School 19-20 worksheet'!G5)/'High School 19-20 worksheet'!G5</f>
        <v>5.9967585089141004E-2</v>
      </c>
      <c r="H5" s="87">
        <f>+('HS 2021-22'!H5-'High School 19-20 worksheet'!H5)/'High School 19-20 worksheet'!H5</f>
        <v>5.993690851735016E-2</v>
      </c>
    </row>
    <row r="6" spans="1:8" ht="17.25" thickTop="1" thickBot="1" x14ac:dyDescent="0.3">
      <c r="A6" s="78">
        <v>5</v>
      </c>
      <c r="B6" s="79" t="s">
        <v>11</v>
      </c>
      <c r="C6" s="79" t="s">
        <v>8</v>
      </c>
      <c r="D6" s="87">
        <f>+('HS 2021-22'!D6-'High School 19-20 worksheet'!D6)/'High School 19-20 worksheet'!D6</f>
        <v>6.0011540680900172E-2</v>
      </c>
      <c r="E6" s="87">
        <f>+('HS 2021-22'!E6-'High School 19-20 worksheet'!E6)/'High School 19-20 worksheet'!E6</f>
        <v>5.9889816953971921E-2</v>
      </c>
      <c r="F6" s="87">
        <f>+('HS 2021-22'!F6-'High School 19-20 worksheet'!F6)/'High School 19-20 worksheet'!F6</f>
        <v>5.9954007884362684E-2</v>
      </c>
      <c r="G6" s="87">
        <f>+('HS 2021-22'!G6-'High School 19-20 worksheet'!G6)/'High School 19-20 worksheet'!G6</f>
        <v>6.0021273362710834E-2</v>
      </c>
      <c r="H6" s="87">
        <f>+('HS 2021-22'!H6-'High School 19-20 worksheet'!H6)/'High School 19-20 worksheet'!H6</f>
        <v>6.0041407867494824E-2</v>
      </c>
    </row>
    <row r="7" spans="1:8" ht="17.25" thickTop="1" thickBot="1" x14ac:dyDescent="0.3">
      <c r="A7" s="78">
        <v>6</v>
      </c>
      <c r="B7" s="79" t="s">
        <v>11</v>
      </c>
      <c r="C7" s="79" t="s">
        <v>9</v>
      </c>
      <c r="D7" s="87">
        <f>+('HS 2021-22'!D7-'High School 19-20 worksheet'!D7)/'High School 19-20 worksheet'!D7</f>
        <v>6.001538856116953E-2</v>
      </c>
      <c r="E7" s="87">
        <f>+('HS 2021-22'!E7-'High School 19-20 worksheet'!E7)/'High School 19-20 worksheet'!E7</f>
        <v>5.9952606635071092E-2</v>
      </c>
      <c r="F7" s="87">
        <f>+('HS 2021-22'!F7-'High School 19-20 worksheet'!F7)/'High School 19-20 worksheet'!F7</f>
        <v>6.0008760402978534E-2</v>
      </c>
      <c r="G7" s="87">
        <f>+('HS 2021-22'!G7-'High School 19-20 worksheet'!G7)/'High School 19-20 worksheet'!G7</f>
        <v>5.9967585089141004E-2</v>
      </c>
      <c r="H7" s="87">
        <f>+('HS 2021-22'!H7-'High School 19-20 worksheet'!H7)/'High School 19-20 worksheet'!H7</f>
        <v>5.993690851735016E-2</v>
      </c>
    </row>
    <row r="8" spans="1:8" ht="17.25" thickTop="1" thickBot="1" x14ac:dyDescent="0.3">
      <c r="A8" s="78">
        <v>7</v>
      </c>
      <c r="B8" s="79" t="s">
        <v>12</v>
      </c>
      <c r="C8" s="79" t="s">
        <v>8</v>
      </c>
      <c r="D8" s="87">
        <f>+('HS 2021-22'!D8-'High School 19-20 worksheet'!D8)/'High School 19-20 worksheet'!D8</f>
        <v>5.9928443649373879E-2</v>
      </c>
      <c r="E8" s="87">
        <f>+('HS 2021-22'!E8-'High School 19-20 worksheet'!E8)/'High School 19-20 worksheet'!E8</f>
        <v>5.9917355371900828E-2</v>
      </c>
      <c r="F8" s="87">
        <f>+('HS 2021-22'!F8-'High School 19-20 worksheet'!F8)/'High School 19-20 worksheet'!F8</f>
        <v>5.99694423223835E-2</v>
      </c>
      <c r="G8" s="87">
        <f>+('HS 2021-22'!G8-'High School 19-20 worksheet'!G8)/'High School 19-20 worksheet'!G8</f>
        <v>6.0070671378091869E-2</v>
      </c>
      <c r="H8" s="87">
        <f>+('HS 2021-22'!H8-'High School 19-20 worksheet'!H8)/'High School 19-20 worksheet'!H8</f>
        <v>6.0006877579092156E-2</v>
      </c>
    </row>
    <row r="9" spans="1:8" ht="17.25" thickTop="1" thickBot="1" x14ac:dyDescent="0.3">
      <c r="A9" s="78">
        <v>8</v>
      </c>
      <c r="B9" s="79" t="s">
        <v>12</v>
      </c>
      <c r="C9" s="79" t="s">
        <v>9</v>
      </c>
      <c r="D9" s="87">
        <f>+('HS 2021-22'!D9-'High School 19-20 worksheet'!D9)/'High School 19-20 worksheet'!D9</f>
        <v>5.9928443649373879E-2</v>
      </c>
      <c r="E9" s="87">
        <f>+('HS 2021-22'!E9-'High School 19-20 worksheet'!E9)/'High School 19-20 worksheet'!E9</f>
        <v>6.005509641873278E-2</v>
      </c>
      <c r="F9" s="87">
        <f>+('HS 2021-22'!F9-'High School 19-20 worksheet'!F9)/'High School 19-20 worksheet'!F9</f>
        <v>6.0096765979118921E-2</v>
      </c>
      <c r="G9" s="87">
        <f>+('HS 2021-22'!G9-'High School 19-20 worksheet'!G9)/'High School 19-20 worksheet'!G9</f>
        <v>6.0070671378091869E-2</v>
      </c>
      <c r="H9" s="87">
        <f>+('HS 2021-22'!H9-'High School 19-20 worksheet'!H9)/'High School 19-20 worksheet'!H9</f>
        <v>6.0064190738193489E-2</v>
      </c>
    </row>
    <row r="10" spans="1:8" ht="17.25" thickTop="1" thickBot="1" x14ac:dyDescent="0.3">
      <c r="A10" s="78">
        <v>9</v>
      </c>
      <c r="B10" s="79" t="s">
        <v>13</v>
      </c>
      <c r="C10" s="79" t="s">
        <v>8</v>
      </c>
      <c r="D10" s="87">
        <f>+('HS 2021-22'!D10-'High School 19-20 worksheet'!D10)/'High School 19-20 worksheet'!D10</f>
        <v>5.9928443649373879E-2</v>
      </c>
      <c r="E10" s="87">
        <f>+('HS 2021-22'!E10-'High School 19-20 worksheet'!E10)/'High School 19-20 worksheet'!E10</f>
        <v>5.9917355371900828E-2</v>
      </c>
      <c r="F10" s="87">
        <f>+('HS 2021-22'!F10-'High School 19-20 worksheet'!F10)/'High School 19-20 worksheet'!F10</f>
        <v>5.99694423223835E-2</v>
      </c>
      <c r="G10" s="87">
        <f>+('HS 2021-22'!G10-'High School 19-20 worksheet'!G10)/'High School 19-20 worksheet'!G10</f>
        <v>6.0070671378091869E-2</v>
      </c>
      <c r="H10" s="87">
        <f>+('HS 2021-22'!H10-'High School 19-20 worksheet'!H10)/'High School 19-20 worksheet'!H10</f>
        <v>6.0006877579092156E-2</v>
      </c>
    </row>
    <row r="11" spans="1:8" ht="17.25" thickTop="1" thickBot="1" x14ac:dyDescent="0.3">
      <c r="A11" s="78">
        <v>10</v>
      </c>
      <c r="B11" s="79" t="s">
        <v>13</v>
      </c>
      <c r="C11" s="79" t="s">
        <v>9</v>
      </c>
      <c r="D11" s="87">
        <f>+('HS 2021-22'!D11-'High School 19-20 worksheet'!D11)/'High School 19-20 worksheet'!D11</f>
        <v>5.9928443649373879E-2</v>
      </c>
      <c r="E11" s="87">
        <f>+('HS 2021-22'!E11-'High School 19-20 worksheet'!E11)/'High School 19-20 worksheet'!E11</f>
        <v>6.005509641873278E-2</v>
      </c>
      <c r="F11" s="87">
        <f>+('HS 2021-22'!F11-'High School 19-20 worksheet'!F11)/'High School 19-20 worksheet'!F11</f>
        <v>6.0096765979118921E-2</v>
      </c>
      <c r="G11" s="87">
        <f>+('HS 2021-22'!G11-'High School 19-20 worksheet'!G11)/'High School 19-20 worksheet'!G11</f>
        <v>6.0070671378091869E-2</v>
      </c>
      <c r="H11" s="87">
        <f>+('HS 2021-22'!H11-'High School 19-20 worksheet'!H11)/'High School 19-20 worksheet'!H11</f>
        <v>6.0064190738193489E-2</v>
      </c>
    </row>
    <row r="12" spans="1:8" ht="17.25" thickTop="1" thickBot="1" x14ac:dyDescent="0.3">
      <c r="A12" s="78">
        <v>11</v>
      </c>
      <c r="B12" s="79" t="s">
        <v>14</v>
      </c>
      <c r="C12" s="79" t="s">
        <v>8</v>
      </c>
      <c r="D12" s="87">
        <f>+('HS 2021-22'!D12-'High School 19-20 worksheet'!D12)/'High School 19-20 worksheet'!D12</f>
        <v>5.9759243336199482E-2</v>
      </c>
      <c r="E12" s="87">
        <f>+('HS 2021-22'!E12-'High School 19-20 worksheet'!E12)/'High School 19-20 worksheet'!E12</f>
        <v>5.9781529294935451E-2</v>
      </c>
      <c r="F12" s="87">
        <f>+('HS 2021-22'!F12-'High School 19-20 worksheet'!F12)/'High School 19-20 worksheet'!F12</f>
        <v>5.9849458417477512E-2</v>
      </c>
      <c r="G12" s="87">
        <f>+('HS 2021-22'!G12-'High School 19-20 worksheet'!G12)/'High School 19-20 worksheet'!G12</f>
        <v>5.9952445652173912E-2</v>
      </c>
      <c r="H12" s="87">
        <f>+('HS 2021-22'!H12-'High School 19-20 worksheet'!H12)/'High School 19-20 worksheet'!H12</f>
        <v>0.06</v>
      </c>
    </row>
    <row r="13" spans="1:8" ht="17.25" thickTop="1" thickBot="1" x14ac:dyDescent="0.3">
      <c r="A13" s="78">
        <v>12</v>
      </c>
      <c r="B13" s="79" t="s">
        <v>14</v>
      </c>
      <c r="C13" s="79" t="s">
        <v>9</v>
      </c>
      <c r="D13" s="87">
        <f>+('HS 2021-22'!D13-'High School 19-20 worksheet'!D13)/'High School 19-20 worksheet'!D13</f>
        <v>5.990255087417598E-2</v>
      </c>
      <c r="E13" s="87">
        <f>+('HS 2021-22'!E13-'High School 19-20 worksheet'!E13)/'High School 19-20 worksheet'!E13</f>
        <v>5.9851694915254237E-2</v>
      </c>
      <c r="F13" s="87">
        <f>+('HS 2021-22'!F13-'High School 19-20 worksheet'!F13)/'High School 19-20 worksheet'!F13</f>
        <v>5.9975520195838433E-2</v>
      </c>
      <c r="G13" s="87">
        <f>+('HS 2021-22'!G13-'High School 19-20 worksheet'!G13)/'High School 19-20 worksheet'!G13</f>
        <v>6.0009057971014496E-2</v>
      </c>
      <c r="H13" s="87">
        <f>+('HS 2021-22'!H13-'High School 19-20 worksheet'!H13)/'High School 19-20 worksheet'!H13</f>
        <v>5.9938298810048481E-2</v>
      </c>
    </row>
    <row r="14" spans="1:8" ht="17.25" thickTop="1" thickBot="1" x14ac:dyDescent="0.3">
      <c r="A14" s="78">
        <v>13</v>
      </c>
      <c r="B14" s="79" t="s">
        <v>15</v>
      </c>
      <c r="C14" s="79" t="s">
        <v>8</v>
      </c>
      <c r="D14" s="87">
        <f>+('HS 2021-22'!D14-'High School 19-20 worksheet'!D14)/'High School 19-20 worksheet'!D14</f>
        <v>5.9759243336199482E-2</v>
      </c>
      <c r="E14" s="87">
        <f>+('HS 2021-22'!E14-'High School 19-20 worksheet'!E14)/'High School 19-20 worksheet'!E14</f>
        <v>5.9781529294935451E-2</v>
      </c>
      <c r="F14" s="87">
        <f>+('HS 2021-22'!F14-'High School 19-20 worksheet'!F14)/'High School 19-20 worksheet'!F14</f>
        <v>5.9849458417477512E-2</v>
      </c>
      <c r="G14" s="87">
        <f>+('HS 2021-22'!G14-'High School 19-20 worksheet'!G14)/'High School 19-20 worksheet'!G14</f>
        <v>5.9952445652173912E-2</v>
      </c>
      <c r="H14" s="87">
        <f>+('HS 2021-22'!H14-'High School 19-20 worksheet'!H14)/'High School 19-20 worksheet'!H14</f>
        <v>0.06</v>
      </c>
    </row>
    <row r="15" spans="1:8" ht="17.25" thickTop="1" thickBot="1" x14ac:dyDescent="0.3">
      <c r="A15" s="78">
        <v>14</v>
      </c>
      <c r="B15" s="79" t="s">
        <v>15</v>
      </c>
      <c r="C15" s="79" t="s">
        <v>9</v>
      </c>
      <c r="D15" s="87">
        <f>+('HS 2021-22'!D15-'High School 19-20 worksheet'!D15)/'High School 19-20 worksheet'!D15</f>
        <v>5.990255087417598E-2</v>
      </c>
      <c r="E15" s="87">
        <f>+('HS 2021-22'!E15-'High School 19-20 worksheet'!E15)/'High School 19-20 worksheet'!E15</f>
        <v>5.9851694915254237E-2</v>
      </c>
      <c r="F15" s="87">
        <f>+('HS 2021-22'!F15-'High School 19-20 worksheet'!F15)/'High School 19-20 worksheet'!F15</f>
        <v>5.9975520195838433E-2</v>
      </c>
      <c r="G15" s="87">
        <f>+('HS 2021-22'!G15-'High School 19-20 worksheet'!G15)/'High School 19-20 worksheet'!G15</f>
        <v>6.0009057971014496E-2</v>
      </c>
      <c r="H15" s="87">
        <f>+('HS 2021-22'!H15-'High School 19-20 worksheet'!H15)/'High School 19-20 worksheet'!H15</f>
        <v>5.9938298810048481E-2</v>
      </c>
    </row>
    <row r="16" spans="1:8" ht="17.25" thickTop="1" thickBot="1" x14ac:dyDescent="0.3">
      <c r="A16" s="78">
        <v>15</v>
      </c>
      <c r="B16" s="79" t="s">
        <v>16</v>
      </c>
      <c r="C16" s="79" t="s">
        <v>8</v>
      </c>
      <c r="D16" s="87">
        <f>+('HS 2021-22'!D16-'High School 19-20 worksheet'!D16)/'High School 19-20 worksheet'!D16</f>
        <v>5.9988002399520096E-2</v>
      </c>
      <c r="E16" s="87">
        <f>+('HS 2021-22'!E16-'High School 19-20 worksheet'!E16)/'High School 19-20 worksheet'!E16</f>
        <v>6.0051736881005173E-2</v>
      </c>
      <c r="F16" s="87">
        <f>+('HS 2021-22'!F16-'High School 19-20 worksheet'!F16)/'High School 19-20 worksheet'!F16</f>
        <v>6.0119555935098205E-2</v>
      </c>
      <c r="G16" s="87">
        <f>+('HS 2021-22'!G16-'High School 19-20 worksheet'!G16)/'High School 19-20 worksheet'!G16</f>
        <v>6.0031595576619273E-2</v>
      </c>
      <c r="H16" s="87">
        <f>+('HS 2021-22'!H16-'High School 19-20 worksheet'!H16)/'High School 19-20 worksheet'!H16</f>
        <v>6.0116851168511683E-2</v>
      </c>
    </row>
    <row r="17" spans="1:8" ht="17.25" thickTop="1" thickBot="1" x14ac:dyDescent="0.3">
      <c r="A17" s="78">
        <v>16</v>
      </c>
      <c r="B17" s="79" t="s">
        <v>16</v>
      </c>
      <c r="C17" s="79" t="s">
        <v>9</v>
      </c>
      <c r="D17" s="87">
        <f>+('HS 2021-22'!D17-'High School 19-20 worksheet'!D17)/'High School 19-20 worksheet'!D17</f>
        <v>5.9984004265529189E-2</v>
      </c>
      <c r="E17" s="87">
        <f>+('HS 2021-22'!E17-'High School 19-20 worksheet'!E17)/'High School 19-20 worksheet'!E17</f>
        <v>6.0113328406011336E-2</v>
      </c>
      <c r="F17" s="87">
        <f>+('HS 2021-22'!F17-'High School 19-20 worksheet'!F17)/'High School 19-20 worksheet'!F17</f>
        <v>5.9881602914389799E-2</v>
      </c>
      <c r="G17" s="87">
        <f>+('HS 2021-22'!G17-'High School 19-20 worksheet'!G17)/'High School 19-20 worksheet'!G17</f>
        <v>6.0025273799494523E-2</v>
      </c>
      <c r="H17" s="87">
        <f>+('HS 2021-22'!H17-'High School 19-20 worksheet'!H17)/'High School 19-20 worksheet'!H17</f>
        <v>6.0065600656006558E-2</v>
      </c>
    </row>
    <row r="18" spans="1:8" ht="17.25" thickTop="1" thickBot="1" x14ac:dyDescent="0.3">
      <c r="A18" s="78">
        <v>17</v>
      </c>
      <c r="B18" s="79" t="s">
        <v>17</v>
      </c>
      <c r="C18" s="79" t="s">
        <v>8</v>
      </c>
      <c r="D18" s="87">
        <f>+('HS 2021-22'!D18-'High School 19-20 worksheet'!D18)/'High School 19-20 worksheet'!D18</f>
        <v>5.9928443649373879E-2</v>
      </c>
      <c r="E18" s="87">
        <f>+('HS 2021-22'!E18-'High School 19-20 worksheet'!E18)/'High School 19-20 worksheet'!E18</f>
        <v>5.9917355371900828E-2</v>
      </c>
      <c r="F18" s="87">
        <f>+('HS 2021-22'!F18-'High School 19-20 worksheet'!F18)/'High School 19-20 worksheet'!F18</f>
        <v>5.99694423223835E-2</v>
      </c>
      <c r="G18" s="87">
        <f>+('HS 2021-22'!G18-'High School 19-20 worksheet'!G18)/'High School 19-20 worksheet'!G18</f>
        <v>6.0070671378091869E-2</v>
      </c>
      <c r="H18" s="87">
        <f>+('HS 2021-22'!H18-'High School 19-20 worksheet'!H18)/'High School 19-20 worksheet'!H18</f>
        <v>6.0006877579092156E-2</v>
      </c>
    </row>
    <row r="19" spans="1:8" ht="17.25" thickTop="1" thickBot="1" x14ac:dyDescent="0.3">
      <c r="A19" s="78">
        <v>18</v>
      </c>
      <c r="B19" s="79" t="s">
        <v>18</v>
      </c>
      <c r="C19" s="79" t="s">
        <v>8</v>
      </c>
      <c r="D19" s="87">
        <f>+('HS 2021-22'!D19-'High School 19-20 worksheet'!D19)/'High School 19-20 worksheet'!D19</f>
        <v>5.9928443649373879E-2</v>
      </c>
      <c r="E19" s="87">
        <f>+('HS 2021-22'!E19-'High School 19-20 worksheet'!E19)/'High School 19-20 worksheet'!E19</f>
        <v>5.9917355371900828E-2</v>
      </c>
      <c r="F19" s="87">
        <f>+('HS 2021-22'!F19-'High School 19-20 worksheet'!F19)/'High School 19-20 worksheet'!F19</f>
        <v>5.99694423223835E-2</v>
      </c>
      <c r="G19" s="87">
        <f>+('HS 2021-22'!G19-'High School 19-20 worksheet'!G19)/'High School 19-20 worksheet'!G19</f>
        <v>6.0070671378091869E-2</v>
      </c>
      <c r="H19" s="87">
        <f>+('HS 2021-22'!H19-'High School 19-20 worksheet'!H19)/'High School 19-20 worksheet'!H19</f>
        <v>6.0006877579092156E-2</v>
      </c>
    </row>
    <row r="20" spans="1:8" ht="17.25" thickTop="1" thickBot="1" x14ac:dyDescent="0.3">
      <c r="A20" s="78">
        <v>19</v>
      </c>
      <c r="B20" s="79" t="s">
        <v>19</v>
      </c>
      <c r="C20" s="79" t="s">
        <v>9</v>
      </c>
      <c r="D20" s="87">
        <f>+('HS 2021-22'!D20-'High School 19-20 worksheet'!D20)/'High School 19-20 worksheet'!D20</f>
        <v>5.9928443649373879E-2</v>
      </c>
      <c r="E20" s="87">
        <f>+('HS 2021-22'!E20-'High School 19-20 worksheet'!E20)/'High School 19-20 worksheet'!E20</f>
        <v>6.005509641873278E-2</v>
      </c>
      <c r="F20" s="87">
        <f>+('HS 2021-22'!F20-'High School 19-20 worksheet'!F20)/'High School 19-20 worksheet'!F20</f>
        <v>6.0096765979118921E-2</v>
      </c>
      <c r="G20" s="87">
        <f>+('HS 2021-22'!G20-'High School 19-20 worksheet'!G20)/'High School 19-20 worksheet'!G20</f>
        <v>6.0070671378091869E-2</v>
      </c>
      <c r="H20" s="87">
        <f>+('HS 2021-22'!H20-'High School 19-20 worksheet'!H20)/'High School 19-20 worksheet'!H20</f>
        <v>6.0064190738193489E-2</v>
      </c>
    </row>
    <row r="21" spans="1:8" ht="17.25" thickTop="1" thickBot="1" x14ac:dyDescent="0.3">
      <c r="A21" s="78">
        <v>20</v>
      </c>
      <c r="B21" s="79" t="s">
        <v>20</v>
      </c>
      <c r="C21" s="79" t="s">
        <v>9</v>
      </c>
      <c r="D21" s="87">
        <f>+('HS 2021-22'!D21-'High School 19-20 worksheet'!D21)/'High School 19-20 worksheet'!D21</f>
        <v>5.9928443649373879E-2</v>
      </c>
      <c r="E21" s="87">
        <f>+('HS 2021-22'!E21-'High School 19-20 worksheet'!E21)/'High School 19-20 worksheet'!E21</f>
        <v>6.005509641873278E-2</v>
      </c>
      <c r="F21" s="87">
        <f>+('HS 2021-22'!F21-'High School 19-20 worksheet'!F21)/'High School 19-20 worksheet'!F21</f>
        <v>6.0096765979118921E-2</v>
      </c>
      <c r="G21" s="87">
        <f>+('HS 2021-22'!G21-'High School 19-20 worksheet'!G21)/'High School 19-20 worksheet'!G21</f>
        <v>6.0070671378091869E-2</v>
      </c>
      <c r="H21" s="87">
        <f>+('HS 2021-22'!H21-'High School 19-20 worksheet'!H21)/'High School 19-20 worksheet'!H21</f>
        <v>6.0064190738193489E-2</v>
      </c>
    </row>
    <row r="22" spans="1:8" ht="17.25" thickTop="1" thickBot="1" x14ac:dyDescent="0.3">
      <c r="A22" s="78">
        <v>21</v>
      </c>
      <c r="B22" s="79" t="s">
        <v>21</v>
      </c>
      <c r="C22" s="79" t="s">
        <v>8</v>
      </c>
      <c r="D22" s="87">
        <f>+('HS 2021-22'!D22-'High School 19-20 worksheet'!D22)/'High School 19-20 worksheet'!D22</f>
        <v>5.9928443649373879E-2</v>
      </c>
      <c r="E22" s="87">
        <f>+('HS 2021-22'!E22-'High School 19-20 worksheet'!E22)/'High School 19-20 worksheet'!E22</f>
        <v>5.9917355371900828E-2</v>
      </c>
      <c r="F22" s="87">
        <f>+('HS 2021-22'!F22-'High School 19-20 worksheet'!F22)/'High School 19-20 worksheet'!F22</f>
        <v>5.99694423223835E-2</v>
      </c>
      <c r="G22" s="87">
        <f>+('HS 2021-22'!G22-'High School 19-20 worksheet'!G22)/'High School 19-20 worksheet'!G22</f>
        <v>6.0070671378091869E-2</v>
      </c>
      <c r="H22" s="87">
        <f>+('HS 2021-22'!H22-'High School 19-20 worksheet'!H22)/'High School 19-20 worksheet'!H22</f>
        <v>6.0006877579092156E-2</v>
      </c>
    </row>
    <row r="23" spans="1:8" ht="17.25" thickTop="1" thickBot="1" x14ac:dyDescent="0.3">
      <c r="A23" s="78">
        <v>22</v>
      </c>
      <c r="B23" s="79" t="s">
        <v>22</v>
      </c>
      <c r="C23" s="79" t="s">
        <v>8</v>
      </c>
      <c r="D23" s="87">
        <f>+('HS 2021-22'!D23-'High School 19-20 worksheet'!D23)/'High School 19-20 worksheet'!D23</f>
        <v>5.9928443649373879E-2</v>
      </c>
      <c r="E23" s="87">
        <f>+('HS 2021-22'!E23-'High School 19-20 worksheet'!E23)/'High School 19-20 worksheet'!E23</f>
        <v>5.9917355371900828E-2</v>
      </c>
      <c r="F23" s="87">
        <f>+('HS 2021-22'!F23-'High School 19-20 worksheet'!F23)/'High School 19-20 worksheet'!F23</f>
        <v>5.99694423223835E-2</v>
      </c>
      <c r="G23" s="87">
        <f>+('HS 2021-22'!G23-'High School 19-20 worksheet'!G23)/'High School 19-20 worksheet'!G23</f>
        <v>6.0070671378091869E-2</v>
      </c>
      <c r="H23" s="87">
        <f>+('HS 2021-22'!H23-'High School 19-20 worksheet'!H23)/'High School 19-20 worksheet'!H23</f>
        <v>6.0006877579092156E-2</v>
      </c>
    </row>
    <row r="24" spans="1:8" ht="17.25" thickTop="1" thickBot="1" x14ac:dyDescent="0.3">
      <c r="A24" s="78">
        <v>23</v>
      </c>
      <c r="B24" s="79" t="s">
        <v>23</v>
      </c>
      <c r="C24" s="79" t="s">
        <v>8</v>
      </c>
      <c r="D24" s="87">
        <f>+('HS 2021-22'!D24-'High School 19-20 worksheet'!D24)/'High School 19-20 worksheet'!D24</f>
        <v>5.9989142236699239E-2</v>
      </c>
      <c r="E24" s="87">
        <f>+('HS 2021-22'!E24-'High School 19-20 worksheet'!E24)/'High School 19-20 worksheet'!E24</f>
        <v>5.9944820667168296E-2</v>
      </c>
      <c r="F24" s="87">
        <f>+('HS 2021-22'!F24-'High School 19-20 worksheet'!F24)/'High School 19-20 worksheet'!F24</f>
        <v>6.0051008578715509E-2</v>
      </c>
      <c r="G24" s="87">
        <f>+('HS 2021-22'!G24-'High School 19-20 worksheet'!G24)/'High School 19-20 worksheet'!G24</f>
        <v>6.0047179927085567E-2</v>
      </c>
      <c r="H24" s="87">
        <f>+('HS 2021-22'!H24-'High School 19-20 worksheet'!H24)/'High School 19-20 worksheet'!H24</f>
        <v>6.0112711333750783E-2</v>
      </c>
    </row>
    <row r="25" spans="1:8" ht="17.25" thickTop="1" thickBot="1" x14ac:dyDescent="0.3">
      <c r="A25" s="78">
        <v>24</v>
      </c>
      <c r="B25" s="79" t="s">
        <v>24</v>
      </c>
      <c r="C25" s="79" t="s">
        <v>8</v>
      </c>
      <c r="D25" s="87">
        <f>+('HS 2021-22'!D25-'High School 19-20 worksheet'!D25)/'High School 19-20 worksheet'!D25</f>
        <v>5.9928443649373879E-2</v>
      </c>
      <c r="E25" s="87">
        <f>+('HS 2021-22'!E25-'High School 19-20 worksheet'!E25)/'High School 19-20 worksheet'!E25</f>
        <v>5.9917355371900828E-2</v>
      </c>
      <c r="F25" s="87">
        <f>+('HS 2021-22'!F25-'High School 19-20 worksheet'!F25)/'High School 19-20 worksheet'!F25</f>
        <v>5.99694423223835E-2</v>
      </c>
      <c r="G25" s="87">
        <f>+('HS 2021-22'!G25-'High School 19-20 worksheet'!G25)/'High School 19-20 worksheet'!G25</f>
        <v>6.0070671378091869E-2</v>
      </c>
      <c r="H25" s="87">
        <f>+('HS 2021-22'!H25-'High School 19-20 worksheet'!H25)/'High School 19-20 worksheet'!H25</f>
        <v>6.0006877579092156E-2</v>
      </c>
    </row>
    <row r="26" spans="1:8" ht="17.25" thickTop="1" thickBot="1" x14ac:dyDescent="0.3">
      <c r="A26" s="78">
        <v>25</v>
      </c>
      <c r="B26" s="79" t="s">
        <v>24</v>
      </c>
      <c r="C26" s="79" t="s">
        <v>9</v>
      </c>
      <c r="D26" s="87">
        <f>+('HS 2021-22'!D26-'High School 19-20 worksheet'!D26)/'High School 19-20 worksheet'!D26</f>
        <v>5.9928443649373879E-2</v>
      </c>
      <c r="E26" s="87">
        <f>+('HS 2021-22'!E26-'High School 19-20 worksheet'!E26)/'High School 19-20 worksheet'!E26</f>
        <v>6.005509641873278E-2</v>
      </c>
      <c r="F26" s="87">
        <f>+('HS 2021-22'!F26-'High School 19-20 worksheet'!F26)/'High School 19-20 worksheet'!F26</f>
        <v>6.0096765979118921E-2</v>
      </c>
      <c r="G26" s="87">
        <f>+('HS 2021-22'!G26-'High School 19-20 worksheet'!G26)/'High School 19-20 worksheet'!G26</f>
        <v>6.0070671378091869E-2</v>
      </c>
      <c r="H26" s="87">
        <f>+('HS 2021-22'!H26-'High School 19-20 worksheet'!H26)/'High School 19-20 worksheet'!H26</f>
        <v>6.0064190738193489E-2</v>
      </c>
    </row>
    <row r="27" spans="1:8" ht="17.25" thickTop="1" thickBot="1" x14ac:dyDescent="0.3">
      <c r="A27" s="78">
        <v>26</v>
      </c>
      <c r="B27" s="79" t="s">
        <v>25</v>
      </c>
      <c r="C27" s="79" t="s">
        <v>8</v>
      </c>
      <c r="D27" s="87">
        <f>+('HS 2021-22'!D27-'High School 19-20 worksheet'!D27)/'High School 19-20 worksheet'!D27</f>
        <v>5.9928443649373879E-2</v>
      </c>
      <c r="E27" s="87">
        <f>+('HS 2021-22'!E27-'High School 19-20 worksheet'!E27)/'High School 19-20 worksheet'!E27</f>
        <v>5.9917355371900828E-2</v>
      </c>
      <c r="F27" s="87">
        <f>+('HS 2021-22'!F27-'High School 19-20 worksheet'!F27)/'High School 19-20 worksheet'!F27</f>
        <v>5.99694423223835E-2</v>
      </c>
      <c r="G27" s="87">
        <f>+('HS 2021-22'!G27-'High School 19-20 worksheet'!G27)/'High School 19-20 worksheet'!G27</f>
        <v>6.0070671378091869E-2</v>
      </c>
      <c r="H27" s="87">
        <f>+('HS 2021-22'!H27-'High School 19-20 worksheet'!H27)/'High School 19-20 worksheet'!H27</f>
        <v>6.0006877579092156E-2</v>
      </c>
    </row>
    <row r="28" spans="1:8" ht="17.25" thickTop="1" thickBot="1" x14ac:dyDescent="0.3">
      <c r="A28" s="78">
        <v>27</v>
      </c>
      <c r="B28" s="79" t="s">
        <v>25</v>
      </c>
      <c r="C28" s="79" t="s">
        <v>9</v>
      </c>
      <c r="D28" s="87">
        <f>+('HS 2021-22'!D28-'High School 19-20 worksheet'!D28)/'High School 19-20 worksheet'!D28</f>
        <v>5.9928443649373879E-2</v>
      </c>
      <c r="E28" s="87">
        <f>+('HS 2021-22'!E28-'High School 19-20 worksheet'!E28)/'High School 19-20 worksheet'!E28</f>
        <v>6.005509641873278E-2</v>
      </c>
      <c r="F28" s="87">
        <f>+('HS 2021-22'!F28-'High School 19-20 worksheet'!F28)/'High School 19-20 worksheet'!F28</f>
        <v>6.0096765979118921E-2</v>
      </c>
      <c r="G28" s="87">
        <f>+('HS 2021-22'!G28-'High School 19-20 worksheet'!G28)/'High School 19-20 worksheet'!G28</f>
        <v>6.0070671378091869E-2</v>
      </c>
      <c r="H28" s="87">
        <f>+('HS 2021-22'!H28-'High School 19-20 worksheet'!H28)/'High School 19-20 worksheet'!H28</f>
        <v>6.0064190738193489E-2</v>
      </c>
    </row>
    <row r="29" spans="1:8" ht="17.25" thickTop="1" thickBot="1" x14ac:dyDescent="0.3">
      <c r="A29" s="78">
        <v>28</v>
      </c>
      <c r="B29" s="79" t="s">
        <v>26</v>
      </c>
      <c r="C29" s="79" t="s">
        <v>8</v>
      </c>
      <c r="D29" s="87">
        <f>+('HS 2021-22'!D29-'High School 19-20 worksheet'!D29)/'High School 19-20 worksheet'!D29</f>
        <v>5.9928443649373879E-2</v>
      </c>
      <c r="E29" s="87">
        <f>+('HS 2021-22'!E29-'High School 19-20 worksheet'!E29)/'High School 19-20 worksheet'!E29</f>
        <v>5.9917355371900828E-2</v>
      </c>
      <c r="F29" s="87">
        <f>+('HS 2021-22'!F29-'High School 19-20 worksheet'!F29)/'High School 19-20 worksheet'!F29</f>
        <v>5.99694423223835E-2</v>
      </c>
      <c r="G29" s="87">
        <f>+('HS 2021-22'!G29-'High School 19-20 worksheet'!G29)/'High School 19-20 worksheet'!G29</f>
        <v>6.0070671378091869E-2</v>
      </c>
      <c r="H29" s="87">
        <f>+('HS 2021-22'!H29-'High School 19-20 worksheet'!H29)/'High School 19-20 worksheet'!H29</f>
        <v>6.0006877579092156E-2</v>
      </c>
    </row>
    <row r="30" spans="1:8" ht="17.25" thickTop="1" thickBot="1" x14ac:dyDescent="0.3">
      <c r="A30" s="78">
        <v>29</v>
      </c>
      <c r="B30" s="79" t="s">
        <v>26</v>
      </c>
      <c r="C30" s="79" t="s">
        <v>9</v>
      </c>
      <c r="D30" s="87">
        <f>+('HS 2021-22'!D30-'High School 19-20 worksheet'!D30)/'High School 19-20 worksheet'!D30</f>
        <v>5.9928443649373879E-2</v>
      </c>
      <c r="E30" s="87">
        <f>+('HS 2021-22'!E30-'High School 19-20 worksheet'!E30)/'High School 19-20 worksheet'!E30</f>
        <v>5.9917355371900828E-2</v>
      </c>
      <c r="F30" s="87">
        <f>+('HS 2021-22'!F30-'High School 19-20 worksheet'!F30)/'High School 19-20 worksheet'!F30</f>
        <v>5.99694423223835E-2</v>
      </c>
      <c r="G30" s="87">
        <f>+('HS 2021-22'!G30-'High School 19-20 worksheet'!G30)/'High School 19-20 worksheet'!G30</f>
        <v>6.0070671378091869E-2</v>
      </c>
      <c r="H30" s="87">
        <f>+('HS 2021-22'!H30-'High School 19-20 worksheet'!H30)/'High School 19-20 worksheet'!H30</f>
        <v>6.0006877579092156E-2</v>
      </c>
    </row>
    <row r="31" spans="1:8" ht="17.25" thickTop="1" thickBot="1" x14ac:dyDescent="0.3">
      <c r="A31" s="78">
        <v>30</v>
      </c>
      <c r="B31" s="79" t="s">
        <v>27</v>
      </c>
      <c r="C31" s="79" t="s">
        <v>8</v>
      </c>
      <c r="D31" s="87">
        <f>+('HS 2021-22'!D31-'High School 19-20 worksheet'!D31)/'High School 19-20 worksheet'!D31</f>
        <v>5.9928443649373879E-2</v>
      </c>
      <c r="E31" s="87">
        <f>+('HS 2021-22'!E31-'High School 19-20 worksheet'!E31)/'High School 19-20 worksheet'!E31</f>
        <v>5.9917355371900828E-2</v>
      </c>
      <c r="F31" s="87">
        <f>+('HS 2021-22'!F31-'High School 19-20 worksheet'!F31)/'High School 19-20 worksheet'!F31</f>
        <v>5.99694423223835E-2</v>
      </c>
      <c r="G31" s="87">
        <f>+('HS 2021-22'!G31-'High School 19-20 worksheet'!G31)/'High School 19-20 worksheet'!G31</f>
        <v>6.0070671378091869E-2</v>
      </c>
      <c r="H31" s="87">
        <f>+('HS 2021-22'!H31-'High School 19-20 worksheet'!H31)/'High School 19-20 worksheet'!H31</f>
        <v>6.0006877579092156E-2</v>
      </c>
    </row>
    <row r="32" spans="1:8" ht="17.25" thickTop="1" thickBot="1" x14ac:dyDescent="0.3">
      <c r="A32" s="78">
        <v>31</v>
      </c>
      <c r="B32" s="79" t="s">
        <v>28</v>
      </c>
      <c r="C32" s="79" t="s">
        <v>8</v>
      </c>
      <c r="D32" s="87">
        <f>+('HS 2021-22'!D32-'High School 19-20 worksheet'!D32)/'High School 19-20 worksheet'!D32</f>
        <v>5.9928443649373879E-2</v>
      </c>
      <c r="E32" s="87">
        <f>+('HS 2021-22'!E32-'High School 19-20 worksheet'!E32)/'High School 19-20 worksheet'!E32</f>
        <v>5.9917355371900828E-2</v>
      </c>
      <c r="F32" s="87">
        <f>+('HS 2021-22'!F32-'High School 19-20 worksheet'!F32)/'High School 19-20 worksheet'!F32</f>
        <v>5.99694423223835E-2</v>
      </c>
      <c r="G32" s="87">
        <f>+('HS 2021-22'!G32-'High School 19-20 worksheet'!G32)/'High School 19-20 worksheet'!G32</f>
        <v>6.0070671378091869E-2</v>
      </c>
      <c r="H32" s="87">
        <f>+('HS 2021-22'!H32-'High School 19-20 worksheet'!H32)/'High School 19-20 worksheet'!H32</f>
        <v>6.0006877579092156E-2</v>
      </c>
    </row>
    <row r="33" spans="1:8" ht="17.25" thickTop="1" thickBot="1" x14ac:dyDescent="0.3">
      <c r="A33" s="78">
        <v>34</v>
      </c>
      <c r="B33" s="79" t="s">
        <v>29</v>
      </c>
      <c r="C33" s="79" t="s">
        <v>30</v>
      </c>
      <c r="D33" s="87">
        <f>+('HS 2021-22'!D33-'High School 19-20 worksheet'!D33)/'High School 19-20 worksheet'!D33</f>
        <v>6.0003973773097553E-2</v>
      </c>
      <c r="E33" s="87">
        <f>+('HS 2021-22'!E33-'High School 19-20 worksheet'!E33)/'High School 19-20 worksheet'!E33</f>
        <v>5.9838472834067548E-2</v>
      </c>
      <c r="F33" s="87">
        <f>+('HS 2021-22'!F33-'High School 19-20 worksheet'!F33)/'High School 19-20 worksheet'!F33</f>
        <v>5.9891414998303361E-2</v>
      </c>
      <c r="G33" s="87">
        <f>+('HS 2021-22'!G33-'High School 19-20 worksheet'!G33)/'High School 19-20 worksheet'!G33</f>
        <v>5.9959190080050226E-2</v>
      </c>
      <c r="H33" s="87">
        <f>+('HS 2021-22'!H33-'High School 19-20 worksheet'!H33)/'High School 19-20 worksheet'!H33</f>
        <v>5.9874751794715138E-2</v>
      </c>
    </row>
    <row r="34" spans="1:8" ht="17.25" thickTop="1" thickBot="1" x14ac:dyDescent="0.3">
      <c r="A34" s="78">
        <v>35</v>
      </c>
      <c r="B34" s="79" t="s">
        <v>31</v>
      </c>
      <c r="C34" s="79" t="s">
        <v>30</v>
      </c>
      <c r="D34" s="87">
        <f>+('HS 2021-22'!D34-'High School 19-20 worksheet'!D34)/'High School 19-20 worksheet'!D34</f>
        <v>5.9989142236699239E-2</v>
      </c>
      <c r="E34" s="87">
        <f>+('HS 2021-22'!E34-'High School 19-20 worksheet'!E34)/'High School 19-20 worksheet'!E34</f>
        <v>5.9944820667168296E-2</v>
      </c>
      <c r="F34" s="87">
        <f>+('HS 2021-22'!F34-'High School 19-20 worksheet'!F34)/'High School 19-20 worksheet'!F34</f>
        <v>6.0051008578715509E-2</v>
      </c>
      <c r="G34" s="87">
        <f>+('HS 2021-22'!G34-'High School 19-20 worksheet'!G34)/'High School 19-20 worksheet'!G34</f>
        <v>6.0047179927085567E-2</v>
      </c>
      <c r="H34" s="87">
        <f>+('HS 2021-22'!H34-'High School 19-20 worksheet'!H34)/'High School 19-20 worksheet'!H34</f>
        <v>6.0112711333750783E-2</v>
      </c>
    </row>
    <row r="35" spans="1:8" ht="17.25" thickTop="1" thickBot="1" x14ac:dyDescent="0.3">
      <c r="A35" s="78">
        <v>36</v>
      </c>
      <c r="B35" s="79" t="s">
        <v>32</v>
      </c>
      <c r="C35" s="79" t="s">
        <v>9</v>
      </c>
      <c r="D35" s="87">
        <f>+('HS 2021-22'!D35-'High School 19-20 worksheet'!D35)/'High School 19-20 worksheet'!D35</f>
        <v>5.9928443649373879E-2</v>
      </c>
      <c r="E35" s="87">
        <f>+('HS 2021-22'!E35-'High School 19-20 worksheet'!E35)/'High School 19-20 worksheet'!E35</f>
        <v>6.005509641873278E-2</v>
      </c>
      <c r="F35" s="87">
        <f>+('HS 2021-22'!F35-'High School 19-20 worksheet'!F35)/'High School 19-20 worksheet'!F35</f>
        <v>6.0096765979118921E-2</v>
      </c>
      <c r="G35" s="87">
        <f>+('HS 2021-22'!G35-'High School 19-20 worksheet'!G35)/'High School 19-20 worksheet'!G35</f>
        <v>6.0070671378091869E-2</v>
      </c>
      <c r="H35" s="87">
        <f>+('HS 2021-22'!H35-'High School 19-20 worksheet'!H35)/'High School 19-20 worksheet'!H35</f>
        <v>6.0064190738193489E-2</v>
      </c>
    </row>
    <row r="36" spans="1:8" ht="17.25" thickTop="1" thickBot="1" x14ac:dyDescent="0.3">
      <c r="A36" s="78">
        <v>37</v>
      </c>
      <c r="B36" s="79" t="s">
        <v>33</v>
      </c>
      <c r="C36" s="79" t="s">
        <v>8</v>
      </c>
      <c r="D36" s="87">
        <f>+('HS 2021-22'!D36-'High School 19-20 worksheet'!D36)/'High School 19-20 worksheet'!D36</f>
        <v>5.9989142236699239E-2</v>
      </c>
      <c r="E36" s="87">
        <f>+('HS 2021-22'!E36-'High School 19-20 worksheet'!E36)/'High School 19-20 worksheet'!E36</f>
        <v>5.9944820667168296E-2</v>
      </c>
      <c r="F36" s="87">
        <f>+('HS 2021-22'!F36-'High School 19-20 worksheet'!F36)/'High School 19-20 worksheet'!F36</f>
        <v>6.0051008578715509E-2</v>
      </c>
      <c r="G36" s="87">
        <f>+('HS 2021-22'!G36-'High School 19-20 worksheet'!G36)/'High School 19-20 worksheet'!G36</f>
        <v>6.0047179927085567E-2</v>
      </c>
      <c r="H36" s="87">
        <f>+('HS 2021-22'!H36-'High School 19-20 worksheet'!H36)/'High School 19-20 worksheet'!H36</f>
        <v>6.0112711333750783E-2</v>
      </c>
    </row>
    <row r="37" spans="1:8" ht="17.25" thickTop="1" thickBot="1" x14ac:dyDescent="0.3">
      <c r="A37" s="78">
        <v>38</v>
      </c>
      <c r="B37" s="79" t="s">
        <v>34</v>
      </c>
      <c r="C37" s="79" t="s">
        <v>9</v>
      </c>
      <c r="D37" s="87">
        <f>+('HS 2021-22'!D37-'High School 19-20 worksheet'!D37)/'High School 19-20 worksheet'!D37</f>
        <v>5.9928443649373879E-2</v>
      </c>
      <c r="E37" s="87">
        <f>+('HS 2021-22'!E37-'High School 19-20 worksheet'!E37)/'High School 19-20 worksheet'!E37</f>
        <v>6.005509641873278E-2</v>
      </c>
      <c r="F37" s="87">
        <f>+('HS 2021-22'!F37-'High School 19-20 worksheet'!F37)/'High School 19-20 worksheet'!F37</f>
        <v>6.0096765979118921E-2</v>
      </c>
      <c r="G37" s="87">
        <f>+('HS 2021-22'!G37-'High School 19-20 worksheet'!G37)/'High School 19-20 worksheet'!G37</f>
        <v>6.0070671378091869E-2</v>
      </c>
      <c r="H37" s="87">
        <f>+('HS 2021-22'!H37-'High School 19-20 worksheet'!H37)/'High School 19-20 worksheet'!H37</f>
        <v>6.0064190738193489E-2</v>
      </c>
    </row>
    <row r="38" spans="1:8" ht="17.25" thickTop="1" thickBot="1" x14ac:dyDescent="0.3">
      <c r="A38" s="78">
        <v>39</v>
      </c>
      <c r="B38" s="79" t="s">
        <v>33</v>
      </c>
      <c r="C38" s="79" t="s">
        <v>9</v>
      </c>
      <c r="D38" s="87">
        <f>+('HS 2021-22'!D38-'High School 19-20 worksheet'!D38)/'High School 19-20 worksheet'!D38</f>
        <v>5.9989142236699239E-2</v>
      </c>
      <c r="E38" s="87">
        <f>+('HS 2021-22'!E38-'High School 19-20 worksheet'!E38)/'High School 19-20 worksheet'!E38</f>
        <v>6.0033444816053515E-2</v>
      </c>
      <c r="F38" s="87">
        <f>+('HS 2021-22'!F38-'High School 19-20 worksheet'!F38)/'High School 19-20 worksheet'!F38</f>
        <v>5.9969088098918086E-2</v>
      </c>
      <c r="G38" s="87">
        <f>+('HS 2021-22'!G38-'High School 19-20 worksheet'!G38)/'High School 19-20 worksheet'!G38</f>
        <v>6.0051472690877898E-2</v>
      </c>
      <c r="H38" s="87">
        <f>+('HS 2021-22'!H38-'High School 19-20 worksheet'!H38)/'High School 19-20 worksheet'!H38</f>
        <v>6.0186473698858892E-2</v>
      </c>
    </row>
    <row r="39" spans="1:8" ht="17.25" thickTop="1" thickBot="1" x14ac:dyDescent="0.3">
      <c r="A39" s="81">
        <v>40</v>
      </c>
      <c r="B39" s="79" t="s">
        <v>35</v>
      </c>
      <c r="C39" s="79" t="s">
        <v>9</v>
      </c>
      <c r="D39" s="87">
        <f>+('HS 2021-22'!D39-'High School 19-20 worksheet'!D39)/'High School 19-20 worksheet'!D39</f>
        <v>5.9928443649373879E-2</v>
      </c>
      <c r="E39" s="87">
        <f>+('HS 2021-22'!E39-'High School 19-20 worksheet'!E39)/'High School 19-20 worksheet'!E39</f>
        <v>6.005509641873278E-2</v>
      </c>
      <c r="F39" s="87">
        <f>+('HS 2021-22'!F39-'High School 19-20 worksheet'!F39)/'High School 19-20 worksheet'!F39</f>
        <v>6.0096765979118921E-2</v>
      </c>
      <c r="G39" s="87">
        <f>+('HS 2021-22'!G39-'High School 19-20 worksheet'!G39)/'High School 19-20 worksheet'!G39</f>
        <v>6.0070671378091869E-2</v>
      </c>
      <c r="H39" s="87">
        <f>+('HS 2021-22'!H39-'High School 19-20 worksheet'!H39)/'High School 19-20 worksheet'!H39</f>
        <v>6.0064190738193489E-2</v>
      </c>
    </row>
    <row r="40" spans="1:8" ht="17.25" thickTop="1" thickBot="1" x14ac:dyDescent="0.3">
      <c r="A40" s="81">
        <v>41</v>
      </c>
      <c r="B40" s="82" t="s">
        <v>36</v>
      </c>
      <c r="C40" s="82" t="s">
        <v>9</v>
      </c>
      <c r="D40" s="87">
        <f>+('HS 2021-22'!D40-'High School 19-20 worksheet'!D40)/'High School 19-20 worksheet'!D40</f>
        <v>5.9928443649373879E-2</v>
      </c>
      <c r="E40" s="87">
        <f>+('HS 2021-22'!E40-'High School 19-20 worksheet'!E40)/'High School 19-20 worksheet'!E40</f>
        <v>6.005509641873278E-2</v>
      </c>
      <c r="F40" s="87">
        <f>+('HS 2021-22'!F40-'High School 19-20 worksheet'!F40)/'High School 19-20 worksheet'!F40</f>
        <v>6.0096765979118921E-2</v>
      </c>
      <c r="G40" s="87">
        <f>+('HS 2021-22'!G40-'High School 19-20 worksheet'!G40)/'High School 19-20 worksheet'!G40</f>
        <v>6.0070671378091869E-2</v>
      </c>
      <c r="H40" s="87">
        <f>+('HS 2021-22'!H40-'High School 19-20 worksheet'!H40)/'High School 19-20 worksheet'!H40</f>
        <v>6.0064190738193489E-2</v>
      </c>
    </row>
    <row r="41" spans="1:8" ht="13.5" thickTop="1" x14ac:dyDescent="0.2"/>
  </sheetData>
  <conditionalFormatting sqref="D2:H40">
    <cfRule type="cellIs" dxfId="1" priority="2" operator="lessThan">
      <formula>$D$12</formula>
    </cfRule>
  </conditionalFormatting>
  <conditionalFormatting sqref="D12:H40">
    <cfRule type="cellIs" dxfId="0" priority="1" operator="lessThan">
      <formula>0.059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60" zoomScaleNormal="120" workbookViewId="0">
      <selection activeCell="C17" sqref="C17"/>
    </sheetView>
  </sheetViews>
  <sheetFormatPr defaultRowHeight="12.75" x14ac:dyDescent="0.2"/>
  <cols>
    <col min="1" max="1" width="4.42578125" bestFit="1" customWidth="1"/>
    <col min="2" max="2" width="22" customWidth="1"/>
    <col min="3" max="3" width="14.42578125" customWidth="1"/>
    <col min="4" max="7" width="11.28515625" bestFit="1" customWidth="1"/>
  </cols>
  <sheetData>
    <row r="1" spans="1:7" ht="16.5" thickBot="1" x14ac:dyDescent="0.3">
      <c r="A1" s="123"/>
      <c r="B1" s="124" t="s">
        <v>0</v>
      </c>
      <c r="C1" s="125" t="s">
        <v>49</v>
      </c>
      <c r="D1" s="125" t="s">
        <v>50</v>
      </c>
      <c r="E1" s="125" t="s">
        <v>51</v>
      </c>
      <c r="F1" s="125" t="s">
        <v>52</v>
      </c>
      <c r="G1" s="126" t="s">
        <v>53</v>
      </c>
    </row>
    <row r="2" spans="1:7" ht="16.5" thickBot="1" x14ac:dyDescent="0.3">
      <c r="A2" s="122">
        <v>1</v>
      </c>
      <c r="B2" s="119" t="s">
        <v>7</v>
      </c>
      <c r="C2" s="18" t="s">
        <v>54</v>
      </c>
      <c r="D2" s="19">
        <f>ROUND((G2*0.85),0)</f>
        <v>3853</v>
      </c>
      <c r="E2" s="19">
        <f>ROUND((G2*0.9),0)</f>
        <v>4080</v>
      </c>
      <c r="F2" s="19">
        <f>ROUND((G2*0.95),0)</f>
        <v>4306</v>
      </c>
      <c r="G2" s="19">
        <f>ROUND(('Middle School 19-20 worksheet'!G2*1.06),0)</f>
        <v>4533</v>
      </c>
    </row>
    <row r="3" spans="1:7" ht="17.25" thickTop="1" thickBot="1" x14ac:dyDescent="0.3">
      <c r="A3" s="120">
        <v>2</v>
      </c>
      <c r="B3" s="115" t="s">
        <v>7</v>
      </c>
      <c r="C3" s="35" t="s">
        <v>9</v>
      </c>
      <c r="D3" s="33">
        <f t="shared" ref="D3:D22" si="0">ROUND((G3*0.85),0)</f>
        <v>2945</v>
      </c>
      <c r="E3" s="33">
        <f t="shared" ref="E3:E22" si="1">ROUND((G3*0.9),0)</f>
        <v>3119</v>
      </c>
      <c r="F3" s="33">
        <f t="shared" ref="F3:F22" si="2">ROUND((G3*0.95),0)</f>
        <v>3292</v>
      </c>
      <c r="G3" s="33">
        <f>ROUND(('Middle School 19-20 worksheet'!G3*1.06),0)</f>
        <v>3465</v>
      </c>
    </row>
    <row r="4" spans="1:7" ht="17.25" thickTop="1" thickBot="1" x14ac:dyDescent="0.3">
      <c r="A4" s="120">
        <v>3</v>
      </c>
      <c r="B4" s="119" t="s">
        <v>55</v>
      </c>
      <c r="C4" s="18" t="s">
        <v>54</v>
      </c>
      <c r="D4" s="33">
        <f t="shared" si="0"/>
        <v>3853</v>
      </c>
      <c r="E4" s="33">
        <f t="shared" si="1"/>
        <v>4080</v>
      </c>
      <c r="F4" s="33">
        <f t="shared" si="2"/>
        <v>4306</v>
      </c>
      <c r="G4" s="33">
        <f>ROUND(('Middle School 19-20 worksheet'!G4*1.06),0)</f>
        <v>4533</v>
      </c>
    </row>
    <row r="5" spans="1:7" ht="17.25" thickTop="1" thickBot="1" x14ac:dyDescent="0.3">
      <c r="A5" s="120">
        <v>4</v>
      </c>
      <c r="B5" s="115" t="s">
        <v>55</v>
      </c>
      <c r="C5" s="35" t="s">
        <v>9</v>
      </c>
      <c r="D5" s="33">
        <f t="shared" si="0"/>
        <v>2945</v>
      </c>
      <c r="E5" s="33">
        <f t="shared" si="1"/>
        <v>3119</v>
      </c>
      <c r="F5" s="33">
        <f t="shared" si="2"/>
        <v>3292</v>
      </c>
      <c r="G5" s="33">
        <f>ROUND(('Middle School 19-20 worksheet'!G5*1.06),0)</f>
        <v>3465</v>
      </c>
    </row>
    <row r="6" spans="1:7" ht="17.25" thickTop="1" thickBot="1" x14ac:dyDescent="0.3">
      <c r="A6" s="120">
        <v>5</v>
      </c>
      <c r="B6" s="115" t="s">
        <v>56</v>
      </c>
      <c r="C6" s="35" t="s">
        <v>54</v>
      </c>
      <c r="D6" s="33">
        <f t="shared" si="0"/>
        <v>3853</v>
      </c>
      <c r="E6" s="33">
        <f t="shared" si="1"/>
        <v>4080</v>
      </c>
      <c r="F6" s="33">
        <f t="shared" si="2"/>
        <v>4306</v>
      </c>
      <c r="G6" s="33">
        <f>ROUND(('Middle School 19-20 worksheet'!G6*1.06),0)</f>
        <v>4533</v>
      </c>
    </row>
    <row r="7" spans="1:7" ht="17.25" thickTop="1" thickBot="1" x14ac:dyDescent="0.3">
      <c r="A7" s="120">
        <v>6</v>
      </c>
      <c r="B7" s="115" t="s">
        <v>56</v>
      </c>
      <c r="C7" s="35" t="s">
        <v>9</v>
      </c>
      <c r="D7" s="33">
        <f t="shared" si="0"/>
        <v>2945</v>
      </c>
      <c r="E7" s="33">
        <f t="shared" si="1"/>
        <v>3119</v>
      </c>
      <c r="F7" s="33">
        <f t="shared" si="2"/>
        <v>3292</v>
      </c>
      <c r="G7" s="33">
        <f>ROUND(('Middle School 19-20 worksheet'!G7*1.06),0)</f>
        <v>3465</v>
      </c>
    </row>
    <row r="8" spans="1:7" ht="17.25" thickTop="1" thickBot="1" x14ac:dyDescent="0.3">
      <c r="A8" s="120">
        <v>7</v>
      </c>
      <c r="B8" s="119" t="s">
        <v>12</v>
      </c>
      <c r="C8" s="18" t="s">
        <v>54</v>
      </c>
      <c r="D8" s="33">
        <f t="shared" si="0"/>
        <v>3853</v>
      </c>
      <c r="E8" s="33">
        <f t="shared" si="1"/>
        <v>4080</v>
      </c>
      <c r="F8" s="33">
        <f t="shared" si="2"/>
        <v>4306</v>
      </c>
      <c r="G8" s="33">
        <f>ROUND(('Middle School 19-20 worksheet'!G8*1.06),0)</f>
        <v>4533</v>
      </c>
    </row>
    <row r="9" spans="1:7" ht="17.25" thickTop="1" thickBot="1" x14ac:dyDescent="0.3">
      <c r="A9" s="120">
        <v>8</v>
      </c>
      <c r="B9" s="115" t="s">
        <v>12</v>
      </c>
      <c r="C9" s="35" t="s">
        <v>9</v>
      </c>
      <c r="D9" s="33">
        <f t="shared" si="0"/>
        <v>2945</v>
      </c>
      <c r="E9" s="33">
        <f t="shared" si="1"/>
        <v>3119</v>
      </c>
      <c r="F9" s="33">
        <f t="shared" si="2"/>
        <v>3292</v>
      </c>
      <c r="G9" s="33">
        <f>ROUND(('Middle School 19-20 worksheet'!G9*1.06),0)</f>
        <v>3465</v>
      </c>
    </row>
    <row r="10" spans="1:7" ht="17.25" thickTop="1" thickBot="1" x14ac:dyDescent="0.3">
      <c r="A10" s="120">
        <v>9</v>
      </c>
      <c r="B10" s="115" t="s">
        <v>57</v>
      </c>
      <c r="C10" s="35" t="s">
        <v>54</v>
      </c>
      <c r="D10" s="33">
        <f t="shared" si="0"/>
        <v>3853</v>
      </c>
      <c r="E10" s="33">
        <f t="shared" si="1"/>
        <v>4080</v>
      </c>
      <c r="F10" s="33">
        <f t="shared" si="2"/>
        <v>4306</v>
      </c>
      <c r="G10" s="33">
        <f>ROUND(('Middle School 19-20 worksheet'!G10*1.06),0)</f>
        <v>4533</v>
      </c>
    </row>
    <row r="11" spans="1:7" ht="17.25" thickTop="1" thickBot="1" x14ac:dyDescent="0.3">
      <c r="A11" s="120">
        <v>10</v>
      </c>
      <c r="B11" s="115" t="s">
        <v>58</v>
      </c>
      <c r="C11" s="35" t="s">
        <v>54</v>
      </c>
      <c r="D11" s="33">
        <f t="shared" si="0"/>
        <v>3853</v>
      </c>
      <c r="E11" s="33">
        <f t="shared" si="1"/>
        <v>4080</v>
      </c>
      <c r="F11" s="33">
        <f t="shared" si="2"/>
        <v>4306</v>
      </c>
      <c r="G11" s="33">
        <f>ROUND(('Middle School 19-20 worksheet'!G11*1.06),0)</f>
        <v>4533</v>
      </c>
    </row>
    <row r="12" spans="1:7" ht="17.25" thickTop="1" thickBot="1" x14ac:dyDescent="0.3">
      <c r="A12" s="120">
        <v>11</v>
      </c>
      <c r="B12" s="115" t="s">
        <v>59</v>
      </c>
      <c r="C12" s="35" t="s">
        <v>54</v>
      </c>
      <c r="D12" s="33">
        <f t="shared" si="0"/>
        <v>3853</v>
      </c>
      <c r="E12" s="33">
        <f t="shared" si="1"/>
        <v>4080</v>
      </c>
      <c r="F12" s="33">
        <f t="shared" si="2"/>
        <v>4306</v>
      </c>
      <c r="G12" s="33">
        <f>ROUND(('Middle School 19-20 worksheet'!G12*1.06),0)</f>
        <v>4533</v>
      </c>
    </row>
    <row r="13" spans="1:7" ht="17.25" thickTop="1" thickBot="1" x14ac:dyDescent="0.3">
      <c r="A13" s="120">
        <v>12</v>
      </c>
      <c r="B13" s="115" t="s">
        <v>59</v>
      </c>
      <c r="C13" s="35" t="s">
        <v>9</v>
      </c>
      <c r="D13" s="33">
        <f t="shared" si="0"/>
        <v>2945</v>
      </c>
      <c r="E13" s="33">
        <f t="shared" si="1"/>
        <v>3119</v>
      </c>
      <c r="F13" s="33">
        <f t="shared" si="2"/>
        <v>3292</v>
      </c>
      <c r="G13" s="33">
        <f>ROUND(('Middle School 19-20 worksheet'!G13*1.06),0)</f>
        <v>3465</v>
      </c>
    </row>
    <row r="14" spans="1:7" ht="17.25" thickTop="1" thickBot="1" x14ac:dyDescent="0.3">
      <c r="A14" s="120">
        <v>13</v>
      </c>
      <c r="B14" s="115" t="s">
        <v>60</v>
      </c>
      <c r="C14" s="35" t="s">
        <v>54</v>
      </c>
      <c r="D14" s="33">
        <f t="shared" si="0"/>
        <v>3853</v>
      </c>
      <c r="E14" s="33">
        <f t="shared" si="1"/>
        <v>4080</v>
      </c>
      <c r="F14" s="33">
        <f t="shared" si="2"/>
        <v>4306</v>
      </c>
      <c r="G14" s="33">
        <f>ROUND(('Middle School 19-20 worksheet'!G14*1.06),0)</f>
        <v>4533</v>
      </c>
    </row>
    <row r="15" spans="1:7" ht="17.25" thickTop="1" thickBot="1" x14ac:dyDescent="0.3">
      <c r="A15" s="120">
        <v>14</v>
      </c>
      <c r="B15" s="115" t="s">
        <v>60</v>
      </c>
      <c r="C15" s="35" t="s">
        <v>9</v>
      </c>
      <c r="D15" s="33">
        <f t="shared" si="0"/>
        <v>2945</v>
      </c>
      <c r="E15" s="33">
        <f t="shared" si="1"/>
        <v>3119</v>
      </c>
      <c r="F15" s="33">
        <f t="shared" si="2"/>
        <v>3292</v>
      </c>
      <c r="G15" s="33">
        <f>ROUND(('Middle School 19-20 worksheet'!G15*1.06),0)</f>
        <v>3465</v>
      </c>
    </row>
    <row r="16" spans="1:7" ht="17.25" thickTop="1" thickBot="1" x14ac:dyDescent="0.3">
      <c r="A16" s="120">
        <v>15</v>
      </c>
      <c r="B16" s="115" t="s">
        <v>16</v>
      </c>
      <c r="C16" s="35" t="s">
        <v>54</v>
      </c>
      <c r="D16" s="33">
        <f t="shared" si="0"/>
        <v>3853</v>
      </c>
      <c r="E16" s="33">
        <f t="shared" si="1"/>
        <v>4080</v>
      </c>
      <c r="F16" s="33">
        <f t="shared" si="2"/>
        <v>4306</v>
      </c>
      <c r="G16" s="33">
        <f>ROUND(('Middle School 19-20 worksheet'!G16*1.06),0)</f>
        <v>4533</v>
      </c>
    </row>
    <row r="17" spans="1:7" ht="17.25" thickTop="1" thickBot="1" x14ac:dyDescent="0.3">
      <c r="A17" s="120">
        <v>16</v>
      </c>
      <c r="B17" s="115" t="s">
        <v>16</v>
      </c>
      <c r="C17" s="35" t="s">
        <v>9</v>
      </c>
      <c r="D17" s="33">
        <f t="shared" si="0"/>
        <v>2945</v>
      </c>
      <c r="E17" s="33">
        <f t="shared" si="1"/>
        <v>3119</v>
      </c>
      <c r="F17" s="33">
        <f t="shared" si="2"/>
        <v>3292</v>
      </c>
      <c r="G17" s="33">
        <f>ROUND(('Middle School 19-20 worksheet'!G17*1.06),0)</f>
        <v>3465</v>
      </c>
    </row>
    <row r="18" spans="1:7" ht="17.25" thickTop="1" thickBot="1" x14ac:dyDescent="0.3">
      <c r="A18" s="120">
        <v>17</v>
      </c>
      <c r="B18" s="115" t="s">
        <v>25</v>
      </c>
      <c r="C18" s="35" t="s">
        <v>54</v>
      </c>
      <c r="D18" s="33">
        <f t="shared" si="0"/>
        <v>3853</v>
      </c>
      <c r="E18" s="33">
        <f t="shared" si="1"/>
        <v>4080</v>
      </c>
      <c r="F18" s="33">
        <f t="shared" si="2"/>
        <v>4306</v>
      </c>
      <c r="G18" s="33">
        <f>ROUND(('Middle School 19-20 worksheet'!G18*1.06),0)</f>
        <v>4533</v>
      </c>
    </row>
    <row r="19" spans="1:7" ht="17.25" thickTop="1" thickBot="1" x14ac:dyDescent="0.3">
      <c r="A19" s="121">
        <v>18</v>
      </c>
      <c r="B19" s="115" t="s">
        <v>61</v>
      </c>
      <c r="C19" s="35" t="s">
        <v>9</v>
      </c>
      <c r="D19" s="33">
        <f t="shared" si="0"/>
        <v>2945</v>
      </c>
      <c r="E19" s="33">
        <f t="shared" si="1"/>
        <v>3119</v>
      </c>
      <c r="F19" s="33">
        <f t="shared" si="2"/>
        <v>3292</v>
      </c>
      <c r="G19" s="33">
        <f>ROUND(('Middle School 19-20 worksheet'!G19*1.06),0)</f>
        <v>3465</v>
      </c>
    </row>
    <row r="20" spans="1:7" ht="17.25" thickTop="1" thickBot="1" x14ac:dyDescent="0.3">
      <c r="A20" s="100">
        <v>19</v>
      </c>
      <c r="B20" s="115" t="s">
        <v>26</v>
      </c>
      <c r="C20" s="35" t="s">
        <v>54</v>
      </c>
      <c r="D20" s="33">
        <f t="shared" si="0"/>
        <v>3853</v>
      </c>
      <c r="E20" s="33">
        <f t="shared" si="1"/>
        <v>4080</v>
      </c>
      <c r="F20" s="33">
        <f t="shared" si="2"/>
        <v>4306</v>
      </c>
      <c r="G20" s="33">
        <f>ROUND(('Middle School 19-20 worksheet'!G20*1.06),0)</f>
        <v>4533</v>
      </c>
    </row>
    <row r="21" spans="1:7" ht="17.25" thickTop="1" thickBot="1" x14ac:dyDescent="0.3">
      <c r="A21" s="116">
        <v>20</v>
      </c>
      <c r="B21" s="115" t="s">
        <v>26</v>
      </c>
      <c r="C21" s="115" t="s">
        <v>9</v>
      </c>
      <c r="D21" s="33">
        <f t="shared" si="0"/>
        <v>2945</v>
      </c>
      <c r="E21" s="33">
        <f t="shared" si="1"/>
        <v>3119</v>
      </c>
      <c r="F21" s="33">
        <f t="shared" si="2"/>
        <v>3292</v>
      </c>
      <c r="G21" s="33">
        <f>ROUND(('Middle School 19-20 worksheet'!G21*1.06),0)</f>
        <v>3465</v>
      </c>
    </row>
    <row r="22" spans="1:7" ht="17.25" thickTop="1" thickBot="1" x14ac:dyDescent="0.3">
      <c r="A22" s="117">
        <v>21</v>
      </c>
      <c r="B22" s="115" t="s">
        <v>72</v>
      </c>
      <c r="C22" s="115" t="s">
        <v>63</v>
      </c>
      <c r="D22" s="33">
        <f t="shared" si="0"/>
        <v>1357</v>
      </c>
      <c r="E22" s="33">
        <f t="shared" si="1"/>
        <v>1436</v>
      </c>
      <c r="F22" s="33">
        <f t="shared" si="2"/>
        <v>1516</v>
      </c>
      <c r="G22" s="33">
        <f>ROUND(('Middle School 19-20 worksheet'!G22*1.06),0)</f>
        <v>1596</v>
      </c>
    </row>
    <row r="23" spans="1:7" ht="17.25" thickTop="1" thickBot="1" x14ac:dyDescent="0.3">
      <c r="A23" s="117">
        <v>22</v>
      </c>
      <c r="B23" s="115" t="s">
        <v>72</v>
      </c>
      <c r="C23" s="115" t="s">
        <v>9</v>
      </c>
      <c r="D23" s="33">
        <f>ROUND((D22*0.75),0)</f>
        <v>1018</v>
      </c>
      <c r="E23" s="33">
        <f t="shared" ref="E23:G23" si="3">ROUND((E22*0.75),0)</f>
        <v>1077</v>
      </c>
      <c r="F23" s="33">
        <f t="shared" si="3"/>
        <v>1137</v>
      </c>
      <c r="G23" s="33">
        <f t="shared" si="3"/>
        <v>1197</v>
      </c>
    </row>
    <row r="24" spans="1:7" ht="17.25" thickTop="1" thickBot="1" x14ac:dyDescent="0.3">
      <c r="A24" s="118">
        <v>23</v>
      </c>
      <c r="B24" s="115" t="s">
        <v>73</v>
      </c>
      <c r="C24" s="115" t="s">
        <v>30</v>
      </c>
      <c r="D24" s="33">
        <f>+D16</f>
        <v>3853</v>
      </c>
      <c r="E24" s="33">
        <f>+E16</f>
        <v>4080</v>
      </c>
      <c r="F24" s="33">
        <f>+F16</f>
        <v>4306</v>
      </c>
      <c r="G24" s="33">
        <f>+G16</f>
        <v>4533</v>
      </c>
    </row>
    <row r="25" spans="1:7" ht="15.75" x14ac:dyDescent="0.25">
      <c r="A25" s="39"/>
      <c r="B25" s="40"/>
      <c r="C25" s="40"/>
      <c r="D25" s="41"/>
      <c r="E25" s="41"/>
      <c r="F25" s="41"/>
      <c r="G25" s="41"/>
    </row>
    <row r="26" spans="1:7" ht="15" x14ac:dyDescent="0.2">
      <c r="A26" s="16"/>
      <c r="B26" s="42"/>
      <c r="C26" s="16"/>
      <c r="D26" s="2"/>
      <c r="E26" s="2"/>
      <c r="F26" s="2"/>
    </row>
    <row r="27" spans="1:7" ht="15" x14ac:dyDescent="0.25">
      <c r="A27" s="27" t="s">
        <v>37</v>
      </c>
      <c r="B27" s="43" t="s">
        <v>38</v>
      </c>
      <c r="C27" s="44"/>
      <c r="D27" s="2"/>
      <c r="E27" s="2"/>
      <c r="F27" s="2"/>
    </row>
    <row r="28" spans="1:7" ht="15" x14ac:dyDescent="0.25">
      <c r="A28" s="27" t="s">
        <v>37</v>
      </c>
      <c r="B28" s="43" t="s">
        <v>39</v>
      </c>
      <c r="C28" s="44"/>
      <c r="D28" s="2"/>
      <c r="E28" s="2"/>
      <c r="F28" s="2"/>
    </row>
    <row r="29" spans="1:7" ht="15" x14ac:dyDescent="0.25">
      <c r="A29" s="27" t="s">
        <v>37</v>
      </c>
      <c r="B29" s="43" t="s">
        <v>40</v>
      </c>
      <c r="C29" s="44"/>
      <c r="D29" s="2"/>
      <c r="E29" s="2"/>
      <c r="F29" s="2"/>
    </row>
    <row r="30" spans="1:7" ht="15" x14ac:dyDescent="0.25">
      <c r="A30" s="27" t="s">
        <v>37</v>
      </c>
      <c r="B30" s="43" t="s">
        <v>64</v>
      </c>
      <c r="C30" s="44"/>
      <c r="D30" s="2"/>
      <c r="E30" s="2"/>
      <c r="F30" s="2"/>
    </row>
    <row r="31" spans="1:7" x14ac:dyDescent="0.2">
      <c r="D31" s="2"/>
      <c r="E31" s="2"/>
      <c r="F31" s="2"/>
    </row>
    <row r="32" spans="1:7" ht="15.75" x14ac:dyDescent="0.25">
      <c r="B32" s="28" t="s">
        <v>75</v>
      </c>
      <c r="D32" s="2"/>
      <c r="E32" s="2"/>
      <c r="F32" s="2"/>
    </row>
    <row r="33" spans="2:6" ht="15.75" x14ac:dyDescent="0.25">
      <c r="B33" s="28" t="s">
        <v>76</v>
      </c>
      <c r="D33" s="2"/>
      <c r="E33" s="2"/>
      <c r="F33" s="2"/>
    </row>
    <row r="34" spans="2:6" ht="15.75" x14ac:dyDescent="0.25">
      <c r="B34" s="28" t="s">
        <v>77</v>
      </c>
      <c r="D34" s="2"/>
      <c r="E34" s="2"/>
      <c r="F34" s="2"/>
    </row>
  </sheetData>
  <pageMargins left="0.7" right="0.7" top="0.75" bottom="0.75" header="0.3" footer="0.3"/>
  <pageSetup scale="88" orientation="portrait" r:id="rId1"/>
  <headerFooter>
    <oddHeader>&amp;CMiddle School Coaching Salary Schedule
2021-22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60" zoomScaleNormal="100" workbookViewId="0">
      <selection activeCell="A40" sqref="A2:A40"/>
    </sheetView>
  </sheetViews>
  <sheetFormatPr defaultRowHeight="12.75" x14ac:dyDescent="0.2"/>
  <cols>
    <col min="1" max="1" width="5.42578125" bestFit="1" customWidth="1"/>
    <col min="2" max="2" width="33.85546875" customWidth="1"/>
    <col min="3" max="3" width="14" customWidth="1"/>
    <col min="4" max="8" width="11.28515625" bestFit="1" customWidth="1"/>
  </cols>
  <sheetData>
    <row r="1" spans="1:8" ht="17.25" thickTop="1" thickBot="1" x14ac:dyDescent="0.3">
      <c r="A1" s="111"/>
      <c r="B1" s="70" t="s">
        <v>0</v>
      </c>
      <c r="C1" s="70" t="s">
        <v>1</v>
      </c>
      <c r="D1" s="70" t="s">
        <v>2</v>
      </c>
      <c r="E1" s="71" t="s">
        <v>3</v>
      </c>
      <c r="F1" s="71" t="s">
        <v>4</v>
      </c>
      <c r="G1" s="72" t="s">
        <v>5</v>
      </c>
      <c r="H1" s="72" t="s">
        <v>6</v>
      </c>
    </row>
    <row r="2" spans="1:8" ht="16.5" thickTop="1" x14ac:dyDescent="0.25">
      <c r="A2" s="112">
        <v>1</v>
      </c>
      <c r="B2" s="108" t="s">
        <v>7</v>
      </c>
      <c r="C2" s="74" t="s">
        <v>8</v>
      </c>
      <c r="D2" s="75">
        <f>ROUND((G2*0.79),0)</f>
        <v>6034</v>
      </c>
      <c r="E2" s="76">
        <f>ROUND((G2*0.855),0)</f>
        <v>6530</v>
      </c>
      <c r="F2" s="75">
        <f>ROUND((G2*0.925),0)</f>
        <v>7065</v>
      </c>
      <c r="G2" s="77">
        <f>ROUND(('HS 2021-22'!G2*1.04),0)</f>
        <v>7638</v>
      </c>
      <c r="H2" s="77">
        <f>ROUND((G2*1.0275),0)</f>
        <v>7848</v>
      </c>
    </row>
    <row r="3" spans="1:8" ht="16.5" thickBot="1" x14ac:dyDescent="0.3">
      <c r="A3" s="113">
        <v>2</v>
      </c>
      <c r="B3" s="109" t="s">
        <v>7</v>
      </c>
      <c r="C3" s="79" t="s">
        <v>9</v>
      </c>
      <c r="D3" s="80">
        <f t="shared" ref="D3:F3" si="0">ROUND((D2*0.75),0)</f>
        <v>4526</v>
      </c>
      <c r="E3" s="80">
        <f t="shared" si="0"/>
        <v>4898</v>
      </c>
      <c r="F3" s="80">
        <f t="shared" si="0"/>
        <v>5299</v>
      </c>
      <c r="G3" s="89">
        <f>ROUND((G2*0.75),0)</f>
        <v>5729</v>
      </c>
      <c r="H3" s="80">
        <f t="shared" ref="H3" si="1">ROUND((H2*0.75),0)</f>
        <v>5886</v>
      </c>
    </row>
    <row r="4" spans="1:8" ht="16.5" thickTop="1" x14ac:dyDescent="0.25">
      <c r="A4" s="113">
        <v>3</v>
      </c>
      <c r="B4" s="109" t="s">
        <v>10</v>
      </c>
      <c r="C4" s="79" t="s">
        <v>8</v>
      </c>
      <c r="D4" s="75">
        <f>ROUND((G4*0.79),0)</f>
        <v>5731</v>
      </c>
      <c r="E4" s="76">
        <f>ROUND((G4*0.855),0)</f>
        <v>6203</v>
      </c>
      <c r="F4" s="75">
        <f>ROUND((G4*0.925),0)</f>
        <v>6711</v>
      </c>
      <c r="G4" s="77">
        <f>ROUND(('HS 2021-22'!G4*1.04),0)</f>
        <v>7255</v>
      </c>
      <c r="H4" s="77">
        <f>ROUND((G4*1.0275),0)</f>
        <v>7455</v>
      </c>
    </row>
    <row r="5" spans="1:8" ht="16.5" thickBot="1" x14ac:dyDescent="0.3">
      <c r="A5" s="113">
        <v>4</v>
      </c>
      <c r="B5" s="109" t="s">
        <v>10</v>
      </c>
      <c r="C5" s="79" t="s">
        <v>9</v>
      </c>
      <c r="D5" s="80">
        <f>ROUND((D4*0.75),0)</f>
        <v>4298</v>
      </c>
      <c r="E5" s="80">
        <f t="shared" ref="E5:H5" si="2">ROUND((E4*0.75),0)</f>
        <v>4652</v>
      </c>
      <c r="F5" s="80">
        <f t="shared" si="2"/>
        <v>5033</v>
      </c>
      <c r="G5" s="89">
        <f t="shared" si="2"/>
        <v>5441</v>
      </c>
      <c r="H5" s="80">
        <f t="shared" si="2"/>
        <v>5591</v>
      </c>
    </row>
    <row r="6" spans="1:8" ht="16.5" thickTop="1" x14ac:dyDescent="0.25">
      <c r="A6" s="113">
        <v>5</v>
      </c>
      <c r="B6" s="109" t="s">
        <v>11</v>
      </c>
      <c r="C6" s="79" t="s">
        <v>8</v>
      </c>
      <c r="D6" s="75">
        <f>ROUND((G6*0.79),0)</f>
        <v>5731</v>
      </c>
      <c r="E6" s="76">
        <f>ROUND((G6*0.855),0)</f>
        <v>6203</v>
      </c>
      <c r="F6" s="75">
        <f>ROUND((G6*0.925),0)</f>
        <v>6711</v>
      </c>
      <c r="G6" s="77">
        <f>ROUND(('HS 2021-22'!G6*1.04),0)</f>
        <v>7255</v>
      </c>
      <c r="H6" s="77">
        <f>ROUND((G6*1.0275),0)</f>
        <v>7455</v>
      </c>
    </row>
    <row r="7" spans="1:8" ht="16.5" thickBot="1" x14ac:dyDescent="0.3">
      <c r="A7" s="113">
        <v>6</v>
      </c>
      <c r="B7" s="109" t="s">
        <v>11</v>
      </c>
      <c r="C7" s="79" t="s">
        <v>9</v>
      </c>
      <c r="D7" s="80">
        <f>ROUND((D6*0.75),0)</f>
        <v>4298</v>
      </c>
      <c r="E7" s="80">
        <f>+E6*0.75</f>
        <v>4652.25</v>
      </c>
      <c r="F7" s="80">
        <f>+F6*0.75</f>
        <v>5033.25</v>
      </c>
      <c r="G7" s="89">
        <f>+G6*0.75</f>
        <v>5441.25</v>
      </c>
      <c r="H7" s="80">
        <f>+H6*0.75</f>
        <v>5591.25</v>
      </c>
    </row>
    <row r="8" spans="1:8" ht="16.5" thickTop="1" x14ac:dyDescent="0.25">
      <c r="A8" s="113">
        <v>7</v>
      </c>
      <c r="B8" s="109" t="s">
        <v>12</v>
      </c>
      <c r="C8" s="79" t="s">
        <v>8</v>
      </c>
      <c r="D8" s="75">
        <f>ROUND((G8*0.79),0)</f>
        <v>4930</v>
      </c>
      <c r="E8" s="76">
        <f>ROUND((G8*0.855),0)</f>
        <v>5335</v>
      </c>
      <c r="F8" s="75">
        <f>ROUND((G8*0.925),0)</f>
        <v>5772</v>
      </c>
      <c r="G8" s="77">
        <f>ROUND(('HS 2021-22'!G8*1.04),0)</f>
        <v>6240</v>
      </c>
      <c r="H8" s="77">
        <f>ROUND((G8*1.0275),0)</f>
        <v>6412</v>
      </c>
    </row>
    <row r="9" spans="1:8" ht="16.5" thickBot="1" x14ac:dyDescent="0.3">
      <c r="A9" s="113">
        <v>8</v>
      </c>
      <c r="B9" s="109" t="s">
        <v>12</v>
      </c>
      <c r="C9" s="79" t="s">
        <v>9</v>
      </c>
      <c r="D9" s="80">
        <f>ROUND((D8*0.75),0)</f>
        <v>3698</v>
      </c>
      <c r="E9" s="80">
        <f>+E8*0.75</f>
        <v>4001.25</v>
      </c>
      <c r="F9" s="80">
        <f>+F8*0.75</f>
        <v>4329</v>
      </c>
      <c r="G9" s="89">
        <f>+G8*0.75</f>
        <v>4680</v>
      </c>
      <c r="H9" s="80">
        <f>+H8*0.75</f>
        <v>4809</v>
      </c>
    </row>
    <row r="10" spans="1:8" ht="16.5" thickTop="1" x14ac:dyDescent="0.25">
      <c r="A10" s="113">
        <v>9</v>
      </c>
      <c r="B10" s="109" t="s">
        <v>13</v>
      </c>
      <c r="C10" s="79" t="s">
        <v>8</v>
      </c>
      <c r="D10" s="75">
        <f>ROUND((G10*0.79),0)</f>
        <v>4930</v>
      </c>
      <c r="E10" s="76">
        <f>ROUND((G10*0.855),0)</f>
        <v>5335</v>
      </c>
      <c r="F10" s="75">
        <f>ROUND((G10*0.925),0)</f>
        <v>5772</v>
      </c>
      <c r="G10" s="77">
        <f>ROUND(('HS 2021-22'!G10*1.04),0)</f>
        <v>6240</v>
      </c>
      <c r="H10" s="77">
        <f>ROUND((G10*1.0275),0)</f>
        <v>6412</v>
      </c>
    </row>
    <row r="11" spans="1:8" ht="16.5" thickBot="1" x14ac:dyDescent="0.3">
      <c r="A11" s="113">
        <v>10</v>
      </c>
      <c r="B11" s="109" t="s">
        <v>13</v>
      </c>
      <c r="C11" s="79" t="s">
        <v>9</v>
      </c>
      <c r="D11" s="80">
        <f>ROUND((D10*0.75),0)</f>
        <v>3698</v>
      </c>
      <c r="E11" s="80">
        <f>+E10*0.75</f>
        <v>4001.25</v>
      </c>
      <c r="F11" s="80">
        <f>+F10*0.75</f>
        <v>4329</v>
      </c>
      <c r="G11" s="89">
        <f>+G10*0.75</f>
        <v>4680</v>
      </c>
      <c r="H11" s="80">
        <f>+H10*0.75</f>
        <v>4809</v>
      </c>
    </row>
    <row r="12" spans="1:8" ht="16.5" thickTop="1" x14ac:dyDescent="0.25">
      <c r="A12" s="113">
        <v>11</v>
      </c>
      <c r="B12" s="109" t="s">
        <v>14</v>
      </c>
      <c r="C12" s="79" t="s">
        <v>8</v>
      </c>
      <c r="D12" s="75">
        <f>ROUND((G12*0.79),0)</f>
        <v>5128</v>
      </c>
      <c r="E12" s="76">
        <f>ROUND((G12*0.855),0)</f>
        <v>5550</v>
      </c>
      <c r="F12" s="75">
        <f>ROUND((G12*0.925),0)</f>
        <v>6004</v>
      </c>
      <c r="G12" s="77">
        <f>ROUND(('HS 2021-22'!G12*1.04),0)</f>
        <v>6491</v>
      </c>
      <c r="H12" s="77">
        <f>ROUND((G12*1.0275),0)</f>
        <v>6670</v>
      </c>
    </row>
    <row r="13" spans="1:8" ht="16.5" thickBot="1" x14ac:dyDescent="0.3">
      <c r="A13" s="113">
        <v>12</v>
      </c>
      <c r="B13" s="109" t="s">
        <v>14</v>
      </c>
      <c r="C13" s="79" t="s">
        <v>9</v>
      </c>
      <c r="D13" s="80">
        <f>ROUND((D12*0.75),0)</f>
        <v>3846</v>
      </c>
      <c r="E13" s="80">
        <f>+E12*0.75</f>
        <v>4162.5</v>
      </c>
      <c r="F13" s="80">
        <f>+F12*0.75</f>
        <v>4503</v>
      </c>
      <c r="G13" s="89">
        <f>+G12*0.75</f>
        <v>4868.25</v>
      </c>
      <c r="H13" s="80">
        <f>+H12*0.75</f>
        <v>5002.5</v>
      </c>
    </row>
    <row r="14" spans="1:8" ht="16.5" thickTop="1" x14ac:dyDescent="0.25">
      <c r="A14" s="113">
        <v>13</v>
      </c>
      <c r="B14" s="109" t="s">
        <v>15</v>
      </c>
      <c r="C14" s="79" t="s">
        <v>8</v>
      </c>
      <c r="D14" s="75">
        <f>ROUND((G14*0.79),0)</f>
        <v>5128</v>
      </c>
      <c r="E14" s="76">
        <f>ROUND((G14*0.855),0)</f>
        <v>5550</v>
      </c>
      <c r="F14" s="75">
        <f>ROUND((G14*0.925),0)</f>
        <v>6004</v>
      </c>
      <c r="G14" s="77">
        <f>ROUND(('HS 2021-22'!G14*1.04),0)</f>
        <v>6491</v>
      </c>
      <c r="H14" s="77">
        <f>ROUND((G14*1.0275),0)</f>
        <v>6670</v>
      </c>
    </row>
    <row r="15" spans="1:8" ht="16.5" thickBot="1" x14ac:dyDescent="0.3">
      <c r="A15" s="113">
        <v>14</v>
      </c>
      <c r="B15" s="109" t="s">
        <v>15</v>
      </c>
      <c r="C15" s="79" t="s">
        <v>9</v>
      </c>
      <c r="D15" s="80">
        <f>ROUND((D14*0.75),0)</f>
        <v>3846</v>
      </c>
      <c r="E15" s="80">
        <f>+E14*0.75</f>
        <v>4162.5</v>
      </c>
      <c r="F15" s="80">
        <f>+F14*0.75</f>
        <v>4503</v>
      </c>
      <c r="G15" s="89">
        <f>+G14*0.75</f>
        <v>4868.25</v>
      </c>
      <c r="H15" s="80">
        <f>+H14*0.75</f>
        <v>5002.5</v>
      </c>
    </row>
    <row r="16" spans="1:8" ht="16.5" thickTop="1" x14ac:dyDescent="0.25">
      <c r="A16" s="113">
        <v>15</v>
      </c>
      <c r="B16" s="109" t="s">
        <v>16</v>
      </c>
      <c r="C16" s="79" t="s">
        <v>8</v>
      </c>
      <c r="D16" s="75">
        <f>ROUND((G16*0.79),0)</f>
        <v>5513</v>
      </c>
      <c r="E16" s="76">
        <f>ROUND((G16*0.855),0)</f>
        <v>5966</v>
      </c>
      <c r="F16" s="75">
        <f>ROUND((G16*0.925),0)</f>
        <v>6455</v>
      </c>
      <c r="G16" s="77">
        <f>ROUND(('HS 2021-22'!G16*1.04),0)</f>
        <v>6978</v>
      </c>
      <c r="H16" s="77">
        <f>ROUND((G16*1.0275),0)</f>
        <v>7170</v>
      </c>
    </row>
    <row r="17" spans="1:8" ht="16.5" thickBot="1" x14ac:dyDescent="0.3">
      <c r="A17" s="113">
        <v>16</v>
      </c>
      <c r="B17" s="109" t="s">
        <v>16</v>
      </c>
      <c r="C17" s="79" t="s">
        <v>9</v>
      </c>
      <c r="D17" s="80">
        <f>ROUND((D16*0.75),0)</f>
        <v>4135</v>
      </c>
      <c r="E17" s="80">
        <f>+E16*0.75</f>
        <v>4474.5</v>
      </c>
      <c r="F17" s="80">
        <f>+F16*0.75</f>
        <v>4841.25</v>
      </c>
      <c r="G17" s="89">
        <f>+G16*0.75</f>
        <v>5233.5</v>
      </c>
      <c r="H17" s="80">
        <f>+H16*0.75</f>
        <v>5377.5</v>
      </c>
    </row>
    <row r="18" spans="1:8" ht="17.25" thickTop="1" thickBot="1" x14ac:dyDescent="0.3">
      <c r="A18" s="113">
        <v>17</v>
      </c>
      <c r="B18" s="109" t="s">
        <v>17</v>
      </c>
      <c r="C18" s="79" t="s">
        <v>8</v>
      </c>
      <c r="D18" s="75">
        <f>ROUND((G18*0.79),0)</f>
        <v>4930</v>
      </c>
      <c r="E18" s="76">
        <f>ROUND((G18*0.855),0)</f>
        <v>5335</v>
      </c>
      <c r="F18" s="75">
        <f>ROUND((G18*0.925),0)</f>
        <v>5772</v>
      </c>
      <c r="G18" s="77">
        <f>ROUND(('HS 2021-22'!G18*1.04),0)</f>
        <v>6240</v>
      </c>
      <c r="H18" s="77">
        <f>ROUND((G18*1.0275),0)</f>
        <v>6412</v>
      </c>
    </row>
    <row r="19" spans="1:8" ht="16.5" thickTop="1" x14ac:dyDescent="0.25">
      <c r="A19" s="113">
        <v>18</v>
      </c>
      <c r="B19" s="109" t="s">
        <v>18</v>
      </c>
      <c r="C19" s="79" t="s">
        <v>8</v>
      </c>
      <c r="D19" s="75">
        <f>ROUND((G19*0.79),0)</f>
        <v>4930</v>
      </c>
      <c r="E19" s="76">
        <f>ROUND((G19*0.855),0)</f>
        <v>5335</v>
      </c>
      <c r="F19" s="75">
        <f>ROUND((G19*0.925),0)</f>
        <v>5772</v>
      </c>
      <c r="G19" s="77">
        <f>ROUND(('HS 2021-22'!G19*1.04),0)</f>
        <v>6240</v>
      </c>
      <c r="H19" s="77">
        <f>ROUND((G19*1.0275),0)</f>
        <v>6412</v>
      </c>
    </row>
    <row r="20" spans="1:8" ht="15.75" x14ac:dyDescent="0.25">
      <c r="A20" s="113">
        <v>19</v>
      </c>
      <c r="B20" s="109" t="s">
        <v>19</v>
      </c>
      <c r="C20" s="79" t="s">
        <v>9</v>
      </c>
      <c r="D20" s="80">
        <f>ROUND((D19*0.75),0)</f>
        <v>3698</v>
      </c>
      <c r="E20" s="80">
        <f>+E19*0.75</f>
        <v>4001.25</v>
      </c>
      <c r="F20" s="80">
        <f>+F19*0.75</f>
        <v>4329</v>
      </c>
      <c r="G20" s="89">
        <f>+G19*0.75</f>
        <v>4680</v>
      </c>
      <c r="H20" s="80">
        <f>+H19*0.75</f>
        <v>4809</v>
      </c>
    </row>
    <row r="21" spans="1:8" ht="16.5" thickBot="1" x14ac:dyDescent="0.3">
      <c r="A21" s="113">
        <v>20</v>
      </c>
      <c r="B21" s="109" t="s">
        <v>20</v>
      </c>
      <c r="C21" s="79" t="s">
        <v>9</v>
      </c>
      <c r="D21" s="80">
        <f>ROUND((D19*0.75),0)</f>
        <v>3698</v>
      </c>
      <c r="E21" s="80">
        <f t="shared" ref="E21:H21" si="3">ROUND((E19*0.75),0)</f>
        <v>4001</v>
      </c>
      <c r="F21" s="80">
        <f t="shared" si="3"/>
        <v>4329</v>
      </c>
      <c r="G21" s="89">
        <f t="shared" si="3"/>
        <v>4680</v>
      </c>
      <c r="H21" s="80">
        <f t="shared" si="3"/>
        <v>4809</v>
      </c>
    </row>
    <row r="22" spans="1:8" ht="17.25" thickTop="1" thickBot="1" x14ac:dyDescent="0.3">
      <c r="A22" s="113">
        <v>21</v>
      </c>
      <c r="B22" s="109" t="s">
        <v>21</v>
      </c>
      <c r="C22" s="79" t="s">
        <v>8</v>
      </c>
      <c r="D22" s="75">
        <f>ROUND((G22*0.79),0)</f>
        <v>4930</v>
      </c>
      <c r="E22" s="76">
        <f>ROUND((G22*0.855),0)</f>
        <v>5335</v>
      </c>
      <c r="F22" s="75">
        <f>ROUND((G22*0.925),0)</f>
        <v>5772</v>
      </c>
      <c r="G22" s="77">
        <f>ROUND(('HS 2021-22'!G22*1.04),0)</f>
        <v>6240</v>
      </c>
      <c r="H22" s="77">
        <f>ROUND((G22*1.0275),0)</f>
        <v>6412</v>
      </c>
    </row>
    <row r="23" spans="1:8" ht="17.25" thickTop="1" thickBot="1" x14ac:dyDescent="0.3">
      <c r="A23" s="113">
        <v>22</v>
      </c>
      <c r="B23" s="109" t="s">
        <v>22</v>
      </c>
      <c r="C23" s="79" t="s">
        <v>8</v>
      </c>
      <c r="D23" s="75">
        <f>ROUND((G23*0.79),0)</f>
        <v>4930</v>
      </c>
      <c r="E23" s="76">
        <f>ROUND((G23*0.855),0)</f>
        <v>5335</v>
      </c>
      <c r="F23" s="75">
        <f>ROUND((G23*0.925),0)</f>
        <v>5772</v>
      </c>
      <c r="G23" s="77">
        <f>ROUND(('HS 2021-22'!G23*1.04),0)</f>
        <v>6240</v>
      </c>
      <c r="H23" s="77">
        <f>ROUND((G23*1.0275),0)</f>
        <v>6412</v>
      </c>
    </row>
    <row r="24" spans="1:8" ht="17.25" thickTop="1" thickBot="1" x14ac:dyDescent="0.3">
      <c r="A24" s="113">
        <v>23</v>
      </c>
      <c r="B24" s="109" t="s">
        <v>23</v>
      </c>
      <c r="C24" s="79" t="s">
        <v>8</v>
      </c>
      <c r="D24" s="75">
        <f>ROUND((G24*0.79),0)</f>
        <v>4061</v>
      </c>
      <c r="E24" s="76">
        <f>ROUND((G24*0.855),0)</f>
        <v>4396</v>
      </c>
      <c r="F24" s="75">
        <f>ROUND((G24*0.925),0)</f>
        <v>4755</v>
      </c>
      <c r="G24" s="77">
        <f>ROUND(('HS 2021-22'!G24*1.04),0)</f>
        <v>5141</v>
      </c>
      <c r="H24" s="77">
        <f>ROUND((G24*1.0275),0)</f>
        <v>5282</v>
      </c>
    </row>
    <row r="25" spans="1:8" ht="16.5" thickTop="1" x14ac:dyDescent="0.25">
      <c r="A25" s="113">
        <v>24</v>
      </c>
      <c r="B25" s="109" t="s">
        <v>24</v>
      </c>
      <c r="C25" s="79" t="s">
        <v>8</v>
      </c>
      <c r="D25" s="75">
        <f>ROUND((G25*0.79),0)</f>
        <v>4930</v>
      </c>
      <c r="E25" s="76">
        <f>ROUND((G25*0.855),0)</f>
        <v>5335</v>
      </c>
      <c r="F25" s="75">
        <f>ROUND((G25*0.925),0)</f>
        <v>5772</v>
      </c>
      <c r="G25" s="77">
        <f>ROUND(('HS 2021-22'!G25*1.04),0)</f>
        <v>6240</v>
      </c>
      <c r="H25" s="77">
        <f>ROUND((G25*1.0275),0)</f>
        <v>6412</v>
      </c>
    </row>
    <row r="26" spans="1:8" ht="16.5" thickBot="1" x14ac:dyDescent="0.3">
      <c r="A26" s="113">
        <v>25</v>
      </c>
      <c r="B26" s="109" t="s">
        <v>24</v>
      </c>
      <c r="C26" s="79" t="s">
        <v>9</v>
      </c>
      <c r="D26" s="80">
        <f>ROUND((D25*0.75),0)</f>
        <v>3698</v>
      </c>
      <c r="E26" s="80">
        <f>+E25*0.75</f>
        <v>4001.25</v>
      </c>
      <c r="F26" s="80">
        <f>+F25*0.75</f>
        <v>4329</v>
      </c>
      <c r="G26" s="89">
        <f>+G25*0.75</f>
        <v>4680</v>
      </c>
      <c r="H26" s="80">
        <f>+H25*0.75</f>
        <v>4809</v>
      </c>
    </row>
    <row r="27" spans="1:8" ht="16.5" thickTop="1" x14ac:dyDescent="0.25">
      <c r="A27" s="113">
        <v>26</v>
      </c>
      <c r="B27" s="109" t="s">
        <v>25</v>
      </c>
      <c r="C27" s="79" t="s">
        <v>8</v>
      </c>
      <c r="D27" s="75">
        <f>ROUND((G27*0.79),0)</f>
        <v>4930</v>
      </c>
      <c r="E27" s="76">
        <f>ROUND((G27*0.855),0)</f>
        <v>5335</v>
      </c>
      <c r="F27" s="75">
        <f>ROUND((G27*0.925),0)</f>
        <v>5772</v>
      </c>
      <c r="G27" s="77">
        <f>ROUND(('HS 2021-22'!G27*1.04),0)</f>
        <v>6240</v>
      </c>
      <c r="H27" s="77">
        <f>ROUND((G27*1.0275),0)</f>
        <v>6412</v>
      </c>
    </row>
    <row r="28" spans="1:8" ht="16.5" thickBot="1" x14ac:dyDescent="0.3">
      <c r="A28" s="113">
        <v>27</v>
      </c>
      <c r="B28" s="109" t="s">
        <v>25</v>
      </c>
      <c r="C28" s="79" t="s">
        <v>9</v>
      </c>
      <c r="D28" s="80">
        <f>ROUND((D27*0.75),0)</f>
        <v>3698</v>
      </c>
      <c r="E28" s="80">
        <f>+E27*0.75</f>
        <v>4001.25</v>
      </c>
      <c r="F28" s="80">
        <f>+F27*0.75</f>
        <v>4329</v>
      </c>
      <c r="G28" s="89">
        <f>+G27*0.75</f>
        <v>4680</v>
      </c>
      <c r="H28" s="80">
        <f>+H27*0.75</f>
        <v>4809</v>
      </c>
    </row>
    <row r="29" spans="1:8" ht="16.5" thickTop="1" x14ac:dyDescent="0.25">
      <c r="A29" s="113">
        <v>28</v>
      </c>
      <c r="B29" s="109" t="s">
        <v>26</v>
      </c>
      <c r="C29" s="79" t="s">
        <v>8</v>
      </c>
      <c r="D29" s="75">
        <f>ROUND((G29*0.79),0)</f>
        <v>4930</v>
      </c>
      <c r="E29" s="76">
        <f>ROUND((G29*0.855),0)</f>
        <v>5335</v>
      </c>
      <c r="F29" s="75">
        <f>ROUND((G29*0.925),0)</f>
        <v>5772</v>
      </c>
      <c r="G29" s="77">
        <f>ROUND(('HS 2021-22'!G29*1.04),0)</f>
        <v>6240</v>
      </c>
      <c r="H29" s="77">
        <f>ROUND((G29*1.0275),0)</f>
        <v>6412</v>
      </c>
    </row>
    <row r="30" spans="1:8" ht="16.5" thickBot="1" x14ac:dyDescent="0.3">
      <c r="A30" s="113">
        <v>29</v>
      </c>
      <c r="B30" s="109" t="s">
        <v>26</v>
      </c>
      <c r="C30" s="79" t="s">
        <v>9</v>
      </c>
      <c r="D30" s="80">
        <f>ROUND((D29*0.75),0)</f>
        <v>3698</v>
      </c>
      <c r="E30" s="80">
        <f>+E29*0.75</f>
        <v>4001.25</v>
      </c>
      <c r="F30" s="80">
        <f>+F29*0.75</f>
        <v>4329</v>
      </c>
      <c r="G30" s="89">
        <f>+G29*0.75</f>
        <v>4680</v>
      </c>
      <c r="H30" s="80">
        <f>+H29*0.75</f>
        <v>4809</v>
      </c>
    </row>
    <row r="31" spans="1:8" ht="17.25" thickTop="1" thickBot="1" x14ac:dyDescent="0.3">
      <c r="A31" s="113">
        <v>30</v>
      </c>
      <c r="B31" s="109" t="s">
        <v>27</v>
      </c>
      <c r="C31" s="79" t="s">
        <v>8</v>
      </c>
      <c r="D31" s="75">
        <f>ROUND((G31*0.79),0)</f>
        <v>4930</v>
      </c>
      <c r="E31" s="76">
        <f>ROUND((G31*0.855),0)</f>
        <v>5335</v>
      </c>
      <c r="F31" s="75">
        <f>ROUND((G31*0.925),0)</f>
        <v>5772</v>
      </c>
      <c r="G31" s="77">
        <f>ROUND(('HS 2021-22'!G31*1.04),0)</f>
        <v>6240</v>
      </c>
      <c r="H31" s="77">
        <f>ROUND((G31*1.0275),0)</f>
        <v>6412</v>
      </c>
    </row>
    <row r="32" spans="1:8" ht="17.25" thickTop="1" thickBot="1" x14ac:dyDescent="0.3">
      <c r="A32" s="113">
        <v>31</v>
      </c>
      <c r="B32" s="109" t="s">
        <v>28</v>
      </c>
      <c r="C32" s="79" t="s">
        <v>8</v>
      </c>
      <c r="D32" s="75">
        <f>ROUND((G32*0.79),0)</f>
        <v>4930</v>
      </c>
      <c r="E32" s="76">
        <f>ROUND((G32*0.855),0)</f>
        <v>5335</v>
      </c>
      <c r="F32" s="75">
        <f>ROUND((G32*0.925),0)</f>
        <v>5772</v>
      </c>
      <c r="G32" s="77">
        <f>ROUND(('HS 2021-22'!G32*1.04),0)</f>
        <v>6240</v>
      </c>
      <c r="H32" s="77">
        <f>ROUND((G32*1.0275),0)</f>
        <v>6412</v>
      </c>
    </row>
    <row r="33" spans="1:8" ht="17.25" thickTop="1" thickBot="1" x14ac:dyDescent="0.3">
      <c r="A33" s="113">
        <v>34</v>
      </c>
      <c r="B33" s="109" t="s">
        <v>29</v>
      </c>
      <c r="C33" s="79" t="s">
        <v>30</v>
      </c>
      <c r="D33" s="75">
        <f>ROUND((G33*0.79),0)</f>
        <v>5548</v>
      </c>
      <c r="E33" s="76">
        <f>ROUND((G33*0.855),0)</f>
        <v>6005</v>
      </c>
      <c r="F33" s="75">
        <f>ROUND((G33*0.925),0)</f>
        <v>6496</v>
      </c>
      <c r="G33" s="77">
        <f>ROUND(('HS 2021-22'!G33*1.04),0)</f>
        <v>7023</v>
      </c>
      <c r="H33" s="77">
        <f>ROUND((G33*1.0275),0)</f>
        <v>7216</v>
      </c>
    </row>
    <row r="34" spans="1:8" ht="16.5" thickTop="1" x14ac:dyDescent="0.25">
      <c r="A34" s="113">
        <v>35</v>
      </c>
      <c r="B34" s="109" t="s">
        <v>31</v>
      </c>
      <c r="C34" s="79" t="s">
        <v>30</v>
      </c>
      <c r="D34" s="75">
        <f>ROUND((G34*0.79),0)</f>
        <v>4061</v>
      </c>
      <c r="E34" s="76">
        <f>ROUND((G34*0.855),0)</f>
        <v>4396</v>
      </c>
      <c r="F34" s="75">
        <f>ROUND((G34*0.925),0)</f>
        <v>4755</v>
      </c>
      <c r="G34" s="77">
        <f>ROUND(('HS 2021-22'!G34*1.04),0)</f>
        <v>5141</v>
      </c>
      <c r="H34" s="77">
        <f>ROUND((G34*1.0275),0)</f>
        <v>5282</v>
      </c>
    </row>
    <row r="35" spans="1:8" ht="16.5" thickBot="1" x14ac:dyDescent="0.3">
      <c r="A35" s="113">
        <v>36</v>
      </c>
      <c r="B35" s="109" t="s">
        <v>32</v>
      </c>
      <c r="C35" s="79" t="s">
        <v>9</v>
      </c>
      <c r="D35" s="80">
        <f>ROUND((D32*0.75),0)</f>
        <v>3698</v>
      </c>
      <c r="E35" s="80">
        <f t="shared" ref="E35:H35" si="4">ROUND((E32*0.75),0)</f>
        <v>4001</v>
      </c>
      <c r="F35" s="80">
        <f t="shared" si="4"/>
        <v>4329</v>
      </c>
      <c r="G35" s="89">
        <f t="shared" si="4"/>
        <v>4680</v>
      </c>
      <c r="H35" s="80">
        <f t="shared" si="4"/>
        <v>4809</v>
      </c>
    </row>
    <row r="36" spans="1:8" ht="16.5" thickTop="1" x14ac:dyDescent="0.25">
      <c r="A36" s="113">
        <v>37</v>
      </c>
      <c r="B36" s="109" t="s">
        <v>33</v>
      </c>
      <c r="C36" s="79" t="s">
        <v>8</v>
      </c>
      <c r="D36" s="75">
        <f>ROUND((G36*0.79),0)</f>
        <v>4061</v>
      </c>
      <c r="E36" s="76">
        <f>ROUND((G36*0.855),0)</f>
        <v>4396</v>
      </c>
      <c r="F36" s="75">
        <f>ROUND((G36*0.925),0)</f>
        <v>4755</v>
      </c>
      <c r="G36" s="77">
        <f>ROUND(('HS 2021-22'!G36*1.04),0)</f>
        <v>5141</v>
      </c>
      <c r="H36" s="77">
        <f>ROUND((G36*1.0275),0)</f>
        <v>5282</v>
      </c>
    </row>
    <row r="37" spans="1:8" ht="15.75" x14ac:dyDescent="0.25">
      <c r="A37" s="113">
        <v>38</v>
      </c>
      <c r="B37" s="109" t="s">
        <v>34</v>
      </c>
      <c r="C37" s="79" t="s">
        <v>9</v>
      </c>
      <c r="D37" s="80">
        <f>ROUND((D31*0.75),0)</f>
        <v>3698</v>
      </c>
      <c r="E37" s="80">
        <f t="shared" ref="E37:H37" si="5">ROUND((E31*0.75),0)</f>
        <v>4001</v>
      </c>
      <c r="F37" s="80">
        <f t="shared" si="5"/>
        <v>4329</v>
      </c>
      <c r="G37" s="89">
        <f t="shared" si="5"/>
        <v>4680</v>
      </c>
      <c r="H37" s="80">
        <f t="shared" si="5"/>
        <v>4809</v>
      </c>
    </row>
    <row r="38" spans="1:8" ht="15.75" x14ac:dyDescent="0.25">
      <c r="A38" s="113">
        <v>39</v>
      </c>
      <c r="B38" s="109" t="s">
        <v>33</v>
      </c>
      <c r="C38" s="79" t="s">
        <v>9</v>
      </c>
      <c r="D38" s="80">
        <f>ROUND((D36*0.75),0)</f>
        <v>3046</v>
      </c>
      <c r="E38" s="80">
        <f t="shared" ref="E38:H38" si="6">ROUND((E36*0.75),0)</f>
        <v>3297</v>
      </c>
      <c r="F38" s="80">
        <f t="shared" si="6"/>
        <v>3566</v>
      </c>
      <c r="G38" s="89">
        <f t="shared" si="6"/>
        <v>3856</v>
      </c>
      <c r="H38" s="80">
        <f t="shared" si="6"/>
        <v>3962</v>
      </c>
    </row>
    <row r="39" spans="1:8" ht="15.75" x14ac:dyDescent="0.25">
      <c r="A39" s="113">
        <v>40</v>
      </c>
      <c r="B39" s="109" t="s">
        <v>35</v>
      </c>
      <c r="C39" s="79" t="s">
        <v>9</v>
      </c>
      <c r="D39" s="80">
        <f>ROUND((D22*0.75),0)</f>
        <v>3698</v>
      </c>
      <c r="E39" s="80">
        <f t="shared" ref="E39:H39" si="7">ROUND((E22*0.75),0)</f>
        <v>4001</v>
      </c>
      <c r="F39" s="80">
        <f t="shared" si="7"/>
        <v>4329</v>
      </c>
      <c r="G39" s="89">
        <f t="shared" si="7"/>
        <v>4680</v>
      </c>
      <c r="H39" s="80">
        <f t="shared" si="7"/>
        <v>4809</v>
      </c>
    </row>
    <row r="40" spans="1:8" ht="16.5" thickBot="1" x14ac:dyDescent="0.3">
      <c r="A40" s="114">
        <v>41</v>
      </c>
      <c r="B40" s="110" t="s">
        <v>36</v>
      </c>
      <c r="C40" s="82" t="s">
        <v>9</v>
      </c>
      <c r="D40" s="95">
        <f>ROUND((D23*0.75),0)</f>
        <v>3698</v>
      </c>
      <c r="E40" s="95">
        <f t="shared" ref="E40:H40" si="8">ROUND((E23*0.75),0)</f>
        <v>4001</v>
      </c>
      <c r="F40" s="95">
        <f t="shared" si="8"/>
        <v>4329</v>
      </c>
      <c r="G40" s="96">
        <f t="shared" si="8"/>
        <v>4680</v>
      </c>
      <c r="H40" s="95">
        <f t="shared" si="8"/>
        <v>4809</v>
      </c>
    </row>
    <row r="42" spans="1:8" ht="15.75" x14ac:dyDescent="0.25">
      <c r="B42" s="28" t="s">
        <v>38</v>
      </c>
    </row>
    <row r="43" spans="1:8" ht="15.75" x14ac:dyDescent="0.25">
      <c r="B43" s="28" t="s">
        <v>39</v>
      </c>
    </row>
    <row r="44" spans="1:8" ht="15.75" x14ac:dyDescent="0.25">
      <c r="B44" s="28" t="s">
        <v>40</v>
      </c>
    </row>
    <row r="45" spans="1:8" ht="15.75" x14ac:dyDescent="0.25">
      <c r="B45" s="28" t="s">
        <v>41</v>
      </c>
    </row>
    <row r="46" spans="1:8" ht="15.75" x14ac:dyDescent="0.25">
      <c r="B46" s="28" t="s">
        <v>42</v>
      </c>
    </row>
    <row r="47" spans="1:8" ht="15.75" x14ac:dyDescent="0.25">
      <c r="B47" s="28"/>
    </row>
    <row r="48" spans="1:8" ht="15.75" x14ac:dyDescent="0.25">
      <c r="B48" s="28"/>
    </row>
    <row r="49" spans="2:4" ht="15.75" x14ac:dyDescent="0.25">
      <c r="B49" s="28" t="s">
        <v>75</v>
      </c>
    </row>
    <row r="50" spans="2:4" ht="15.75" x14ac:dyDescent="0.25">
      <c r="B50" s="28" t="s">
        <v>76</v>
      </c>
    </row>
    <row r="51" spans="2:4" ht="15.75" x14ac:dyDescent="0.25">
      <c r="B51" s="28" t="s">
        <v>77</v>
      </c>
    </row>
    <row r="52" spans="2:4" ht="15.75" x14ac:dyDescent="0.25">
      <c r="B52" s="2"/>
      <c r="D52" s="28"/>
    </row>
    <row r="53" spans="2:4" ht="15.75" x14ac:dyDescent="0.25">
      <c r="B53" s="28" t="s">
        <v>46</v>
      </c>
      <c r="D53" s="28"/>
    </row>
    <row r="54" spans="2:4" ht="15.75" x14ac:dyDescent="0.25">
      <c r="B54" s="28" t="s">
        <v>48</v>
      </c>
      <c r="D54" s="28"/>
    </row>
  </sheetData>
  <autoFilter ref="A1:H40"/>
  <pageMargins left="0.7" right="0.359375" top="0.75" bottom="0.75" header="0.3" footer="0.3"/>
  <pageSetup scale="80" orientation="portrait" r:id="rId1"/>
  <headerFooter>
    <oddHeader>&amp;CHigh School Coaching Salary Schedule
2022-23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1" width="4.42578125" bestFit="1" customWidth="1"/>
    <col min="2" max="2" width="34.28515625" customWidth="1"/>
    <col min="3" max="3" width="13.28515625" customWidth="1"/>
    <col min="4" max="7" width="11.28515625" bestFit="1" customWidth="1"/>
  </cols>
  <sheetData>
    <row r="1" spans="1:7" ht="17.25" thickTop="1" thickBot="1" x14ac:dyDescent="0.3">
      <c r="A1" s="97"/>
      <c r="B1" s="98" t="s">
        <v>0</v>
      </c>
      <c r="C1" s="97" t="s">
        <v>49</v>
      </c>
      <c r="D1" s="97" t="s">
        <v>50</v>
      </c>
      <c r="E1" s="97" t="s">
        <v>51</v>
      </c>
      <c r="F1" s="97" t="s">
        <v>52</v>
      </c>
      <c r="G1" s="97" t="s">
        <v>53</v>
      </c>
    </row>
    <row r="2" spans="1:7" ht="16.5" thickBot="1" x14ac:dyDescent="0.3">
      <c r="A2" s="100">
        <v>1</v>
      </c>
      <c r="B2" s="127" t="s">
        <v>7</v>
      </c>
      <c r="C2" s="15" t="s">
        <v>54</v>
      </c>
      <c r="D2" s="99">
        <f>ROUND((G2*0.85),0)</f>
        <v>4007</v>
      </c>
      <c r="E2" s="99">
        <f>ROUND((G2*0.9),0)</f>
        <v>4243</v>
      </c>
      <c r="F2" s="99">
        <f>ROUND((G2*0.95),0)</f>
        <v>4478</v>
      </c>
      <c r="G2" s="99">
        <f>ROUND(('MS 2021-22'!G2*1.04),0)</f>
        <v>4714</v>
      </c>
    </row>
    <row r="3" spans="1:7" ht="17.25" thickTop="1" thickBot="1" x14ac:dyDescent="0.3">
      <c r="A3" s="100">
        <v>2</v>
      </c>
      <c r="B3" s="101" t="s">
        <v>7</v>
      </c>
      <c r="C3" s="101" t="s">
        <v>9</v>
      </c>
      <c r="D3" s="33">
        <f t="shared" ref="D3:D24" si="0">ROUND((G3*0.85),0)</f>
        <v>3063</v>
      </c>
      <c r="E3" s="33">
        <f t="shared" ref="E3:E24" si="1">ROUND((G3*0.9),0)</f>
        <v>3244</v>
      </c>
      <c r="F3" s="33">
        <f t="shared" ref="F3:F24" si="2">ROUND((G3*0.95),0)</f>
        <v>3424</v>
      </c>
      <c r="G3" s="33">
        <f>ROUND(('MS 2021-22'!G3*1.04),0)</f>
        <v>3604</v>
      </c>
    </row>
    <row r="4" spans="1:7" ht="17.25" thickTop="1" thickBot="1" x14ac:dyDescent="0.3">
      <c r="A4" s="100">
        <v>3</v>
      </c>
      <c r="B4" s="101" t="s">
        <v>55</v>
      </c>
      <c r="C4" s="101" t="s">
        <v>54</v>
      </c>
      <c r="D4" s="33">
        <f t="shared" si="0"/>
        <v>4007</v>
      </c>
      <c r="E4" s="33">
        <f t="shared" si="1"/>
        <v>4243</v>
      </c>
      <c r="F4" s="33">
        <f t="shared" si="2"/>
        <v>4478</v>
      </c>
      <c r="G4" s="33">
        <f>ROUND(('MS 2021-22'!G4*1.04),0)</f>
        <v>4714</v>
      </c>
    </row>
    <row r="5" spans="1:7" ht="17.25" thickTop="1" thickBot="1" x14ac:dyDescent="0.3">
      <c r="A5" s="100">
        <v>4</v>
      </c>
      <c r="B5" s="101" t="s">
        <v>55</v>
      </c>
      <c r="C5" s="101" t="s">
        <v>9</v>
      </c>
      <c r="D5" s="33">
        <f t="shared" si="0"/>
        <v>3063</v>
      </c>
      <c r="E5" s="33">
        <f t="shared" si="1"/>
        <v>3244</v>
      </c>
      <c r="F5" s="33">
        <f t="shared" si="2"/>
        <v>3424</v>
      </c>
      <c r="G5" s="33">
        <f>ROUND(('MS 2021-22'!G5*1.04),0)</f>
        <v>3604</v>
      </c>
    </row>
    <row r="6" spans="1:7" ht="17.25" thickTop="1" thickBot="1" x14ac:dyDescent="0.3">
      <c r="A6" s="100">
        <v>5</v>
      </c>
      <c r="B6" s="101" t="s">
        <v>56</v>
      </c>
      <c r="C6" s="101" t="s">
        <v>54</v>
      </c>
      <c r="D6" s="33">
        <f t="shared" si="0"/>
        <v>4007</v>
      </c>
      <c r="E6" s="33">
        <f t="shared" si="1"/>
        <v>4243</v>
      </c>
      <c r="F6" s="33">
        <f t="shared" si="2"/>
        <v>4478</v>
      </c>
      <c r="G6" s="33">
        <f>ROUND(('MS 2021-22'!G6*1.04),0)</f>
        <v>4714</v>
      </c>
    </row>
    <row r="7" spans="1:7" ht="17.25" thickTop="1" thickBot="1" x14ac:dyDescent="0.3">
      <c r="A7" s="100">
        <v>6</v>
      </c>
      <c r="B7" s="101" t="s">
        <v>56</v>
      </c>
      <c r="C7" s="101" t="s">
        <v>9</v>
      </c>
      <c r="D7" s="33">
        <f t="shared" si="0"/>
        <v>3063</v>
      </c>
      <c r="E7" s="33">
        <f t="shared" si="1"/>
        <v>3244</v>
      </c>
      <c r="F7" s="33">
        <f t="shared" si="2"/>
        <v>3424</v>
      </c>
      <c r="G7" s="33">
        <f>ROUND(('MS 2021-22'!G7*1.04),0)</f>
        <v>3604</v>
      </c>
    </row>
    <row r="8" spans="1:7" ht="17.25" thickTop="1" thickBot="1" x14ac:dyDescent="0.3">
      <c r="A8" s="100">
        <v>7</v>
      </c>
      <c r="B8" s="101" t="s">
        <v>12</v>
      </c>
      <c r="C8" s="101" t="s">
        <v>54</v>
      </c>
      <c r="D8" s="33">
        <f t="shared" si="0"/>
        <v>4007</v>
      </c>
      <c r="E8" s="33">
        <f t="shared" si="1"/>
        <v>4243</v>
      </c>
      <c r="F8" s="33">
        <f t="shared" si="2"/>
        <v>4478</v>
      </c>
      <c r="G8" s="33">
        <f>ROUND(('MS 2021-22'!G8*1.04),0)</f>
        <v>4714</v>
      </c>
    </row>
    <row r="9" spans="1:7" ht="17.25" thickTop="1" thickBot="1" x14ac:dyDescent="0.3">
      <c r="A9" s="100">
        <v>8</v>
      </c>
      <c r="B9" s="101" t="s">
        <v>12</v>
      </c>
      <c r="C9" s="101" t="s">
        <v>9</v>
      </c>
      <c r="D9" s="33">
        <f t="shared" si="0"/>
        <v>3063</v>
      </c>
      <c r="E9" s="33">
        <f t="shared" si="1"/>
        <v>3244</v>
      </c>
      <c r="F9" s="33">
        <f t="shared" si="2"/>
        <v>3424</v>
      </c>
      <c r="G9" s="33">
        <f>ROUND(('MS 2021-22'!G9*1.04),0)</f>
        <v>3604</v>
      </c>
    </row>
    <row r="10" spans="1:7" ht="17.25" thickTop="1" thickBot="1" x14ac:dyDescent="0.3">
      <c r="A10" s="100">
        <v>9</v>
      </c>
      <c r="B10" s="101" t="s">
        <v>57</v>
      </c>
      <c r="C10" s="101" t="s">
        <v>54</v>
      </c>
      <c r="D10" s="33">
        <f t="shared" si="0"/>
        <v>4007</v>
      </c>
      <c r="E10" s="33">
        <f t="shared" si="1"/>
        <v>4243</v>
      </c>
      <c r="F10" s="33">
        <f t="shared" si="2"/>
        <v>4478</v>
      </c>
      <c r="G10" s="33">
        <f>ROUND(('MS 2021-22'!G10*1.04),0)</f>
        <v>4714</v>
      </c>
    </row>
    <row r="11" spans="1:7" ht="17.25" thickTop="1" thickBot="1" x14ac:dyDescent="0.3">
      <c r="A11" s="100">
        <v>10</v>
      </c>
      <c r="B11" s="101" t="s">
        <v>58</v>
      </c>
      <c r="C11" s="101" t="s">
        <v>54</v>
      </c>
      <c r="D11" s="33">
        <f t="shared" si="0"/>
        <v>4007</v>
      </c>
      <c r="E11" s="33">
        <f t="shared" si="1"/>
        <v>4243</v>
      </c>
      <c r="F11" s="33">
        <f t="shared" si="2"/>
        <v>4478</v>
      </c>
      <c r="G11" s="33">
        <f>ROUND(('MS 2021-22'!G11*1.04),0)</f>
        <v>4714</v>
      </c>
    </row>
    <row r="12" spans="1:7" ht="17.25" thickTop="1" thickBot="1" x14ac:dyDescent="0.3">
      <c r="A12" s="100">
        <v>11</v>
      </c>
      <c r="B12" s="101" t="s">
        <v>59</v>
      </c>
      <c r="C12" s="101" t="s">
        <v>54</v>
      </c>
      <c r="D12" s="33">
        <f t="shared" si="0"/>
        <v>4007</v>
      </c>
      <c r="E12" s="33">
        <f t="shared" si="1"/>
        <v>4243</v>
      </c>
      <c r="F12" s="33">
        <f t="shared" si="2"/>
        <v>4478</v>
      </c>
      <c r="G12" s="33">
        <f>ROUND(('MS 2021-22'!G12*1.04),0)</f>
        <v>4714</v>
      </c>
    </row>
    <row r="13" spans="1:7" ht="17.25" thickTop="1" thickBot="1" x14ac:dyDescent="0.3">
      <c r="A13" s="100">
        <v>12</v>
      </c>
      <c r="B13" s="101" t="s">
        <v>59</v>
      </c>
      <c r="C13" s="101" t="s">
        <v>9</v>
      </c>
      <c r="D13" s="33">
        <f t="shared" si="0"/>
        <v>3063</v>
      </c>
      <c r="E13" s="33">
        <f t="shared" si="1"/>
        <v>3244</v>
      </c>
      <c r="F13" s="33">
        <f t="shared" si="2"/>
        <v>3424</v>
      </c>
      <c r="G13" s="33">
        <f>ROUND(('MS 2021-22'!G13*1.04),0)</f>
        <v>3604</v>
      </c>
    </row>
    <row r="14" spans="1:7" ht="17.25" thickTop="1" thickBot="1" x14ac:dyDescent="0.3">
      <c r="A14" s="100">
        <v>13</v>
      </c>
      <c r="B14" s="101" t="s">
        <v>60</v>
      </c>
      <c r="C14" s="101" t="s">
        <v>54</v>
      </c>
      <c r="D14" s="33">
        <f t="shared" si="0"/>
        <v>4007</v>
      </c>
      <c r="E14" s="33">
        <f t="shared" si="1"/>
        <v>4243</v>
      </c>
      <c r="F14" s="33">
        <f t="shared" si="2"/>
        <v>4478</v>
      </c>
      <c r="G14" s="33">
        <f>ROUND(('MS 2021-22'!G14*1.04),0)</f>
        <v>4714</v>
      </c>
    </row>
    <row r="15" spans="1:7" ht="17.25" thickTop="1" thickBot="1" x14ac:dyDescent="0.3">
      <c r="A15" s="100">
        <v>14</v>
      </c>
      <c r="B15" s="101" t="s">
        <v>60</v>
      </c>
      <c r="C15" s="101" t="s">
        <v>9</v>
      </c>
      <c r="D15" s="33">
        <f t="shared" si="0"/>
        <v>3063</v>
      </c>
      <c r="E15" s="33">
        <f t="shared" si="1"/>
        <v>3244</v>
      </c>
      <c r="F15" s="33">
        <f t="shared" si="2"/>
        <v>3424</v>
      </c>
      <c r="G15" s="33">
        <f>ROUND(('MS 2021-22'!G15*1.04),0)</f>
        <v>3604</v>
      </c>
    </row>
    <row r="16" spans="1:7" ht="17.25" thickTop="1" thickBot="1" x14ac:dyDescent="0.3">
      <c r="A16" s="100">
        <v>15</v>
      </c>
      <c r="B16" s="101" t="s">
        <v>16</v>
      </c>
      <c r="C16" s="101" t="s">
        <v>54</v>
      </c>
      <c r="D16" s="33">
        <f t="shared" si="0"/>
        <v>4007</v>
      </c>
      <c r="E16" s="33">
        <f t="shared" si="1"/>
        <v>4243</v>
      </c>
      <c r="F16" s="33">
        <f t="shared" si="2"/>
        <v>4478</v>
      </c>
      <c r="G16" s="33">
        <f>ROUND(('MS 2021-22'!G16*1.04),0)</f>
        <v>4714</v>
      </c>
    </row>
    <row r="17" spans="1:7" ht="17.25" thickTop="1" thickBot="1" x14ac:dyDescent="0.3">
      <c r="A17" s="100">
        <v>16</v>
      </c>
      <c r="B17" s="101" t="s">
        <v>16</v>
      </c>
      <c r="C17" s="101" t="s">
        <v>9</v>
      </c>
      <c r="D17" s="33">
        <f t="shared" si="0"/>
        <v>3063</v>
      </c>
      <c r="E17" s="33">
        <f t="shared" si="1"/>
        <v>3244</v>
      </c>
      <c r="F17" s="33">
        <f t="shared" si="2"/>
        <v>3424</v>
      </c>
      <c r="G17" s="33">
        <f>ROUND(('MS 2021-22'!G17*1.04),0)</f>
        <v>3604</v>
      </c>
    </row>
    <row r="18" spans="1:7" ht="17.25" thickTop="1" thickBot="1" x14ac:dyDescent="0.3">
      <c r="A18" s="100">
        <v>17</v>
      </c>
      <c r="B18" s="101" t="s">
        <v>25</v>
      </c>
      <c r="C18" s="101" t="s">
        <v>54</v>
      </c>
      <c r="D18" s="33">
        <f t="shared" si="0"/>
        <v>4007</v>
      </c>
      <c r="E18" s="33">
        <f t="shared" si="1"/>
        <v>4243</v>
      </c>
      <c r="F18" s="33">
        <f t="shared" si="2"/>
        <v>4478</v>
      </c>
      <c r="G18" s="33">
        <f>ROUND(('MS 2021-22'!G18*1.04),0)</f>
        <v>4714</v>
      </c>
    </row>
    <row r="19" spans="1:7" ht="17.25" thickTop="1" thickBot="1" x14ac:dyDescent="0.3">
      <c r="A19" s="100">
        <v>18</v>
      </c>
      <c r="B19" s="101" t="s">
        <v>61</v>
      </c>
      <c r="C19" s="101" t="s">
        <v>9</v>
      </c>
      <c r="D19" s="33">
        <f t="shared" si="0"/>
        <v>3063</v>
      </c>
      <c r="E19" s="33">
        <f t="shared" si="1"/>
        <v>3244</v>
      </c>
      <c r="F19" s="33">
        <f t="shared" si="2"/>
        <v>3424</v>
      </c>
      <c r="G19" s="33">
        <f>ROUND(('MS 2021-22'!G19*1.04),0)</f>
        <v>3604</v>
      </c>
    </row>
    <row r="20" spans="1:7" ht="17.25" thickTop="1" thickBot="1" x14ac:dyDescent="0.3">
      <c r="A20" s="100">
        <v>19</v>
      </c>
      <c r="B20" s="101" t="s">
        <v>26</v>
      </c>
      <c r="C20" s="101" t="s">
        <v>54</v>
      </c>
      <c r="D20" s="33">
        <f t="shared" si="0"/>
        <v>4007</v>
      </c>
      <c r="E20" s="33">
        <f t="shared" si="1"/>
        <v>4243</v>
      </c>
      <c r="F20" s="33">
        <f t="shared" si="2"/>
        <v>4478</v>
      </c>
      <c r="G20" s="33">
        <f>ROUND(('MS 2021-22'!G20*1.04),0)</f>
        <v>4714</v>
      </c>
    </row>
    <row r="21" spans="1:7" ht="17.25" thickTop="1" thickBot="1" x14ac:dyDescent="0.3">
      <c r="A21" s="100">
        <v>20</v>
      </c>
      <c r="B21" s="101" t="s">
        <v>26</v>
      </c>
      <c r="C21" s="101" t="s">
        <v>9</v>
      </c>
      <c r="D21" s="33">
        <f t="shared" si="0"/>
        <v>3063</v>
      </c>
      <c r="E21" s="33">
        <f t="shared" si="1"/>
        <v>3244</v>
      </c>
      <c r="F21" s="33">
        <f t="shared" si="2"/>
        <v>3424</v>
      </c>
      <c r="G21" s="33">
        <f>ROUND(('MS 2021-22'!G21*1.04),0)</f>
        <v>3604</v>
      </c>
    </row>
    <row r="22" spans="1:7" ht="17.25" thickTop="1" thickBot="1" x14ac:dyDescent="0.3">
      <c r="A22" s="100">
        <v>21</v>
      </c>
      <c r="B22" s="101" t="s">
        <v>72</v>
      </c>
      <c r="C22" s="101" t="s">
        <v>63</v>
      </c>
      <c r="D22" s="33">
        <f t="shared" si="0"/>
        <v>1411</v>
      </c>
      <c r="E22" s="33">
        <f t="shared" si="1"/>
        <v>1494</v>
      </c>
      <c r="F22" s="33">
        <f t="shared" si="2"/>
        <v>1577</v>
      </c>
      <c r="G22" s="33">
        <f>ROUND(('MS 2021-22'!G22*1.04),0)</f>
        <v>1660</v>
      </c>
    </row>
    <row r="23" spans="1:7" ht="17.25" thickTop="1" thickBot="1" x14ac:dyDescent="0.3">
      <c r="A23" s="102">
        <v>22</v>
      </c>
      <c r="B23" s="101" t="s">
        <v>72</v>
      </c>
      <c r="C23" s="103" t="s">
        <v>9</v>
      </c>
      <c r="D23" s="33">
        <f t="shared" si="0"/>
        <v>1058</v>
      </c>
      <c r="E23" s="33">
        <f t="shared" si="1"/>
        <v>1121</v>
      </c>
      <c r="F23" s="33">
        <f t="shared" si="2"/>
        <v>1183</v>
      </c>
      <c r="G23" s="33">
        <f>ROUND(('MS 2021-22'!G23*1.04),0)</f>
        <v>1245</v>
      </c>
    </row>
    <row r="24" spans="1:7" ht="17.25" thickTop="1" thickBot="1" x14ac:dyDescent="0.3">
      <c r="A24" s="102">
        <v>23</v>
      </c>
      <c r="B24" s="103" t="s">
        <v>73</v>
      </c>
      <c r="C24" s="103" t="s">
        <v>74</v>
      </c>
      <c r="D24" s="33">
        <f t="shared" si="0"/>
        <v>4007</v>
      </c>
      <c r="E24" s="33">
        <f t="shared" si="1"/>
        <v>4243</v>
      </c>
      <c r="F24" s="33">
        <f t="shared" si="2"/>
        <v>4478</v>
      </c>
      <c r="G24" s="33">
        <f>ROUND(('MS 2021-22'!G24*1.04),0)</f>
        <v>4714</v>
      </c>
    </row>
    <row r="25" spans="1:7" ht="15.75" x14ac:dyDescent="0.25">
      <c r="A25" s="39"/>
      <c r="B25" s="40"/>
      <c r="C25" s="40"/>
      <c r="D25" s="41"/>
      <c r="E25" s="41"/>
      <c r="F25" s="41"/>
      <c r="G25" s="41"/>
    </row>
    <row r="26" spans="1:7" ht="15" x14ac:dyDescent="0.2">
      <c r="A26" s="16"/>
      <c r="B26" s="42"/>
      <c r="C26" s="16"/>
      <c r="D26" s="2"/>
      <c r="E26" s="2"/>
      <c r="F26" s="2"/>
    </row>
    <row r="27" spans="1:7" ht="15" x14ac:dyDescent="0.25">
      <c r="A27" s="27" t="s">
        <v>37</v>
      </c>
      <c r="B27" s="43" t="s">
        <v>38</v>
      </c>
      <c r="C27" s="44"/>
      <c r="D27" s="2"/>
      <c r="E27" s="2"/>
      <c r="F27" s="2"/>
    </row>
    <row r="28" spans="1:7" ht="15" x14ac:dyDescent="0.25">
      <c r="A28" s="27" t="s">
        <v>37</v>
      </c>
      <c r="B28" s="43" t="s">
        <v>39</v>
      </c>
      <c r="C28" s="44"/>
      <c r="D28" s="2"/>
      <c r="E28" s="2"/>
      <c r="F28" s="2"/>
    </row>
    <row r="29" spans="1:7" ht="15" x14ac:dyDescent="0.25">
      <c r="A29" s="27" t="s">
        <v>37</v>
      </c>
      <c r="B29" s="43" t="s">
        <v>40</v>
      </c>
      <c r="C29" s="44"/>
      <c r="D29" s="2"/>
      <c r="E29" s="2"/>
      <c r="F29" s="2"/>
    </row>
    <row r="30" spans="1:7" ht="15" x14ac:dyDescent="0.25">
      <c r="A30" s="27" t="s">
        <v>37</v>
      </c>
      <c r="B30" s="43" t="s">
        <v>64</v>
      </c>
      <c r="C30" s="44"/>
      <c r="D30" s="2"/>
      <c r="E30" s="2"/>
      <c r="F30" s="2"/>
    </row>
    <row r="31" spans="1:7" x14ac:dyDescent="0.2">
      <c r="D31" s="2"/>
      <c r="E31" s="2"/>
      <c r="F31" s="2"/>
    </row>
    <row r="32" spans="1:7" ht="15.75" x14ac:dyDescent="0.25">
      <c r="B32" s="28" t="s">
        <v>75</v>
      </c>
      <c r="D32" s="2"/>
      <c r="E32" s="2"/>
      <c r="F32" s="2"/>
    </row>
    <row r="33" spans="2:6" ht="15.75" x14ac:dyDescent="0.25">
      <c r="B33" s="28" t="s">
        <v>76</v>
      </c>
      <c r="D33" s="2"/>
      <c r="E33" s="2"/>
      <c r="F33" s="2"/>
    </row>
    <row r="34" spans="2:6" ht="15.75" x14ac:dyDescent="0.25">
      <c r="B34" s="28" t="s">
        <v>77</v>
      </c>
      <c r="D34" s="2"/>
      <c r="E34" s="2"/>
      <c r="F34" s="2"/>
    </row>
  </sheetData>
  <pageMargins left="0.7" right="0.7" top="0.75" bottom="0.75" header="0.3" footer="0.3"/>
  <pageSetup scale="95" orientation="portrait" r:id="rId1"/>
  <headerFooter>
    <oddHeader>&amp;CMiddle School Coaching Salary Schedule
2022-23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60" zoomScaleNormal="100" workbookViewId="0">
      <selection activeCell="A40" sqref="A1:A40"/>
    </sheetView>
  </sheetViews>
  <sheetFormatPr defaultRowHeight="12.75" x14ac:dyDescent="0.2"/>
  <cols>
    <col min="1" max="1" width="5.42578125" bestFit="1" customWidth="1"/>
    <col min="2" max="2" width="30.5703125" customWidth="1"/>
    <col min="3" max="3" width="14.7109375" bestFit="1" customWidth="1"/>
    <col min="4" max="8" width="11.28515625" bestFit="1" customWidth="1"/>
  </cols>
  <sheetData>
    <row r="1" spans="1:8" ht="17.25" thickTop="1" thickBot="1" x14ac:dyDescent="0.3">
      <c r="A1" s="128"/>
      <c r="B1" s="72" t="s">
        <v>0</v>
      </c>
      <c r="C1" s="70" t="s">
        <v>1</v>
      </c>
      <c r="D1" s="70" t="s">
        <v>2</v>
      </c>
      <c r="E1" s="71" t="s">
        <v>3</v>
      </c>
      <c r="F1" s="70" t="s">
        <v>4</v>
      </c>
      <c r="G1" s="72" t="s">
        <v>5</v>
      </c>
      <c r="H1" s="72" t="s">
        <v>6</v>
      </c>
    </row>
    <row r="2" spans="1:8" ht="16.5" thickTop="1" x14ac:dyDescent="0.25">
      <c r="A2" s="129">
        <v>1</v>
      </c>
      <c r="B2" s="108" t="s">
        <v>7</v>
      </c>
      <c r="C2" s="74" t="s">
        <v>8</v>
      </c>
      <c r="D2" s="75">
        <f>ROUND((G2*0.79),0)</f>
        <v>6215</v>
      </c>
      <c r="E2" s="76">
        <f>ROUND((G2*0.855),0)</f>
        <v>6726</v>
      </c>
      <c r="F2" s="75">
        <f>ROUND((G2*0.925),0)</f>
        <v>7277</v>
      </c>
      <c r="G2" s="77">
        <f>ROUND(('HS 2022-23'!G2*1.03),0)</f>
        <v>7867</v>
      </c>
      <c r="H2" s="77">
        <f>ROUND((G2*1.0275),0)</f>
        <v>8083</v>
      </c>
    </row>
    <row r="3" spans="1:8" ht="16.5" thickBot="1" x14ac:dyDescent="0.3">
      <c r="A3" s="113">
        <v>2</v>
      </c>
      <c r="B3" s="109" t="s">
        <v>7</v>
      </c>
      <c r="C3" s="79" t="s">
        <v>9</v>
      </c>
      <c r="D3" s="80">
        <f>+ROUND((D2*0.75),0)</f>
        <v>4661</v>
      </c>
      <c r="E3" s="80">
        <f t="shared" ref="E3:H3" si="0">+ROUND((E2*0.75),0)</f>
        <v>5045</v>
      </c>
      <c r="F3" s="80">
        <f t="shared" si="0"/>
        <v>5458</v>
      </c>
      <c r="G3" s="89">
        <f t="shared" si="0"/>
        <v>5900</v>
      </c>
      <c r="H3" s="80">
        <f t="shared" si="0"/>
        <v>6062</v>
      </c>
    </row>
    <row r="4" spans="1:8" ht="16.5" thickTop="1" x14ac:dyDescent="0.25">
      <c r="A4" s="113">
        <v>3</v>
      </c>
      <c r="B4" s="109" t="s">
        <v>10</v>
      </c>
      <c r="C4" s="79" t="s">
        <v>8</v>
      </c>
      <c r="D4" s="75">
        <f>ROUND((G4*0.79),0)</f>
        <v>5904</v>
      </c>
      <c r="E4" s="76">
        <f>ROUND((G4*0.855),0)</f>
        <v>6389</v>
      </c>
      <c r="F4" s="75">
        <f>ROUND((G4*0.925),0)</f>
        <v>6913</v>
      </c>
      <c r="G4" s="77">
        <f>ROUND(('HS 2022-23'!G4*1.03),0)</f>
        <v>7473</v>
      </c>
      <c r="H4" s="77">
        <f>ROUND((G4*1.0275),0)</f>
        <v>7679</v>
      </c>
    </row>
    <row r="5" spans="1:8" ht="16.5" thickBot="1" x14ac:dyDescent="0.3">
      <c r="A5" s="113">
        <v>4</v>
      </c>
      <c r="B5" s="109" t="s">
        <v>10</v>
      </c>
      <c r="C5" s="79" t="s">
        <v>9</v>
      </c>
      <c r="D5" s="80">
        <f>+ROUND((D4*0.75),0)</f>
        <v>4428</v>
      </c>
      <c r="E5" s="80">
        <f>+E4*0.75</f>
        <v>4791.75</v>
      </c>
      <c r="F5" s="80">
        <f>+F4*0.75</f>
        <v>5184.75</v>
      </c>
      <c r="G5" s="89">
        <f>+G4*0.75</f>
        <v>5604.75</v>
      </c>
      <c r="H5" s="80">
        <f>+H4*0.75</f>
        <v>5759.25</v>
      </c>
    </row>
    <row r="6" spans="1:8" ht="16.5" thickTop="1" x14ac:dyDescent="0.25">
      <c r="A6" s="113">
        <v>5</v>
      </c>
      <c r="B6" s="109" t="s">
        <v>11</v>
      </c>
      <c r="C6" s="79" t="s">
        <v>8</v>
      </c>
      <c r="D6" s="75">
        <f>ROUND((G6*0.79),0)</f>
        <v>5904</v>
      </c>
      <c r="E6" s="76">
        <f>ROUND((G6*0.855),0)</f>
        <v>6389</v>
      </c>
      <c r="F6" s="75">
        <f>ROUND((G6*0.925),0)</f>
        <v>6913</v>
      </c>
      <c r="G6" s="77">
        <f>ROUND(('HS 2022-23'!G6*1.03),0)</f>
        <v>7473</v>
      </c>
      <c r="H6" s="77">
        <f>ROUND((G6*1.0275),0)</f>
        <v>7679</v>
      </c>
    </row>
    <row r="7" spans="1:8" ht="16.5" thickBot="1" x14ac:dyDescent="0.3">
      <c r="A7" s="113">
        <v>6</v>
      </c>
      <c r="B7" s="109" t="s">
        <v>11</v>
      </c>
      <c r="C7" s="79" t="s">
        <v>9</v>
      </c>
      <c r="D7" s="80">
        <f>+ROUND((D6*0.75),0)</f>
        <v>4428</v>
      </c>
      <c r="E7" s="80">
        <f>+E6*0.75</f>
        <v>4791.75</v>
      </c>
      <c r="F7" s="80">
        <f>+F6*0.75</f>
        <v>5184.75</v>
      </c>
      <c r="G7" s="89">
        <f>+G6*0.75</f>
        <v>5604.75</v>
      </c>
      <c r="H7" s="80">
        <f>+H6*0.75</f>
        <v>5759.25</v>
      </c>
    </row>
    <row r="8" spans="1:8" ht="16.5" thickTop="1" x14ac:dyDescent="0.25">
      <c r="A8" s="113">
        <v>7</v>
      </c>
      <c r="B8" s="109" t="s">
        <v>12</v>
      </c>
      <c r="C8" s="79" t="s">
        <v>8</v>
      </c>
      <c r="D8" s="75">
        <f>ROUND((G8*0.79),0)</f>
        <v>5077</v>
      </c>
      <c r="E8" s="76">
        <f>ROUND((G8*0.855),0)</f>
        <v>5495</v>
      </c>
      <c r="F8" s="75">
        <f>ROUND((G8*0.925),0)</f>
        <v>5945</v>
      </c>
      <c r="G8" s="77">
        <f>ROUND(('HS 2022-23'!G8*1.03),0)</f>
        <v>6427</v>
      </c>
      <c r="H8" s="77">
        <f>ROUND((G8*1.0275),0)</f>
        <v>6604</v>
      </c>
    </row>
    <row r="9" spans="1:8" ht="16.5" thickBot="1" x14ac:dyDescent="0.3">
      <c r="A9" s="113">
        <v>8</v>
      </c>
      <c r="B9" s="109" t="s">
        <v>12</v>
      </c>
      <c r="C9" s="79" t="s">
        <v>9</v>
      </c>
      <c r="D9" s="80">
        <f>+ROUND((D8*0.75),0)</f>
        <v>3808</v>
      </c>
      <c r="E9" s="80">
        <f>+E8*0.75</f>
        <v>4121.25</v>
      </c>
      <c r="F9" s="80">
        <f>+F8*0.75</f>
        <v>4458.75</v>
      </c>
      <c r="G9" s="89">
        <f>+G8*0.75</f>
        <v>4820.25</v>
      </c>
      <c r="H9" s="80">
        <f>+H8*0.75</f>
        <v>4953</v>
      </c>
    </row>
    <row r="10" spans="1:8" ht="16.5" thickTop="1" x14ac:dyDescent="0.25">
      <c r="A10" s="113">
        <v>9</v>
      </c>
      <c r="B10" s="109" t="s">
        <v>13</v>
      </c>
      <c r="C10" s="79" t="s">
        <v>8</v>
      </c>
      <c r="D10" s="75">
        <f>ROUND((G10*0.79),0)</f>
        <v>5077</v>
      </c>
      <c r="E10" s="76">
        <f>ROUND((G10*0.855),0)</f>
        <v>5495</v>
      </c>
      <c r="F10" s="75">
        <f>ROUND((G10*0.925),0)</f>
        <v>5945</v>
      </c>
      <c r="G10" s="77">
        <f>ROUND(('HS 2022-23'!G10*1.03),0)</f>
        <v>6427</v>
      </c>
      <c r="H10" s="77">
        <f>ROUND((G10*1.0275),0)</f>
        <v>6604</v>
      </c>
    </row>
    <row r="11" spans="1:8" ht="16.5" thickBot="1" x14ac:dyDescent="0.3">
      <c r="A11" s="113">
        <v>10</v>
      </c>
      <c r="B11" s="109" t="s">
        <v>13</v>
      </c>
      <c r="C11" s="79" t="s">
        <v>9</v>
      </c>
      <c r="D11" s="80">
        <f>+ROUND((D10*0.75),0)</f>
        <v>3808</v>
      </c>
      <c r="E11" s="80">
        <f>+E10*0.75</f>
        <v>4121.25</v>
      </c>
      <c r="F11" s="80">
        <f>+F10*0.75</f>
        <v>4458.75</v>
      </c>
      <c r="G11" s="89">
        <f>+G10*0.75</f>
        <v>4820.25</v>
      </c>
      <c r="H11" s="80">
        <f>+H10*0.75</f>
        <v>4953</v>
      </c>
    </row>
    <row r="12" spans="1:8" ht="16.5" thickTop="1" x14ac:dyDescent="0.25">
      <c r="A12" s="113">
        <v>11</v>
      </c>
      <c r="B12" s="109" t="s">
        <v>14</v>
      </c>
      <c r="C12" s="79" t="s">
        <v>8</v>
      </c>
      <c r="D12" s="75">
        <f>ROUND((G12*0.79),0)</f>
        <v>5282</v>
      </c>
      <c r="E12" s="76">
        <f>ROUND((G12*0.855),0)</f>
        <v>5717</v>
      </c>
      <c r="F12" s="75">
        <f>ROUND((G12*0.925),0)</f>
        <v>6185</v>
      </c>
      <c r="G12" s="77">
        <f>ROUND(('HS 2022-23'!G12*1.03),0)</f>
        <v>6686</v>
      </c>
      <c r="H12" s="77">
        <f>ROUND((G12*1.0275),0)</f>
        <v>6870</v>
      </c>
    </row>
    <row r="13" spans="1:8" ht="16.5" thickBot="1" x14ac:dyDescent="0.3">
      <c r="A13" s="113">
        <v>12</v>
      </c>
      <c r="B13" s="109" t="s">
        <v>14</v>
      </c>
      <c r="C13" s="79" t="s">
        <v>9</v>
      </c>
      <c r="D13" s="80">
        <f>+ROUND((D12*0.75),0)</f>
        <v>3962</v>
      </c>
      <c r="E13" s="80">
        <f>+E12*0.75</f>
        <v>4287.75</v>
      </c>
      <c r="F13" s="80">
        <f>+F12*0.75</f>
        <v>4638.75</v>
      </c>
      <c r="G13" s="89">
        <f>+G12*0.75</f>
        <v>5014.5</v>
      </c>
      <c r="H13" s="80">
        <f>+H12*0.75</f>
        <v>5152.5</v>
      </c>
    </row>
    <row r="14" spans="1:8" ht="16.5" thickTop="1" x14ac:dyDescent="0.25">
      <c r="A14" s="113">
        <v>13</v>
      </c>
      <c r="B14" s="109" t="s">
        <v>15</v>
      </c>
      <c r="C14" s="79" t="s">
        <v>8</v>
      </c>
      <c r="D14" s="75">
        <f>ROUND((G14*0.79),0)</f>
        <v>5282</v>
      </c>
      <c r="E14" s="76">
        <f>ROUND((G14*0.855),0)</f>
        <v>5717</v>
      </c>
      <c r="F14" s="75">
        <f>ROUND((G14*0.925),0)</f>
        <v>6185</v>
      </c>
      <c r="G14" s="77">
        <f>ROUND(('HS 2022-23'!G14*1.03),0)</f>
        <v>6686</v>
      </c>
      <c r="H14" s="77">
        <f>ROUND((G14*1.0275),0)</f>
        <v>6870</v>
      </c>
    </row>
    <row r="15" spans="1:8" ht="16.5" thickBot="1" x14ac:dyDescent="0.3">
      <c r="A15" s="113">
        <v>14</v>
      </c>
      <c r="B15" s="109" t="s">
        <v>15</v>
      </c>
      <c r="C15" s="79" t="s">
        <v>9</v>
      </c>
      <c r="D15" s="80">
        <f>+ROUND((D14*0.75),0)</f>
        <v>3962</v>
      </c>
      <c r="E15" s="80">
        <f>+E14*0.75</f>
        <v>4287.75</v>
      </c>
      <c r="F15" s="80">
        <f>+F14*0.75</f>
        <v>4638.75</v>
      </c>
      <c r="G15" s="89">
        <f>+G14*0.75</f>
        <v>5014.5</v>
      </c>
      <c r="H15" s="80">
        <f>+H14*0.75</f>
        <v>5152.5</v>
      </c>
    </row>
    <row r="16" spans="1:8" ht="16.5" thickTop="1" x14ac:dyDescent="0.25">
      <c r="A16" s="113">
        <v>15</v>
      </c>
      <c r="B16" s="109" t="s">
        <v>16</v>
      </c>
      <c r="C16" s="79" t="s">
        <v>8</v>
      </c>
      <c r="D16" s="75">
        <f>ROUND((G16*0.79),0)</f>
        <v>5678</v>
      </c>
      <c r="E16" s="76">
        <f>ROUND((G16*0.855),0)</f>
        <v>6145</v>
      </c>
      <c r="F16" s="75">
        <f>ROUND((G16*0.925),0)</f>
        <v>6648</v>
      </c>
      <c r="G16" s="77">
        <f>ROUND(('HS 2022-23'!G16*1.03),0)</f>
        <v>7187</v>
      </c>
      <c r="H16" s="77">
        <f>ROUND((G16*1.0275),0)</f>
        <v>7385</v>
      </c>
    </row>
    <row r="17" spans="1:8" ht="16.5" thickBot="1" x14ac:dyDescent="0.3">
      <c r="A17" s="113">
        <v>16</v>
      </c>
      <c r="B17" s="109" t="s">
        <v>16</v>
      </c>
      <c r="C17" s="79" t="s">
        <v>9</v>
      </c>
      <c r="D17" s="80">
        <f>+ROUND((D16*0.75),0)</f>
        <v>4259</v>
      </c>
      <c r="E17" s="80">
        <f>+E16*0.75</f>
        <v>4608.75</v>
      </c>
      <c r="F17" s="80">
        <f>+F16*0.75</f>
        <v>4986</v>
      </c>
      <c r="G17" s="89">
        <f>+G16*0.75</f>
        <v>5390.25</v>
      </c>
      <c r="H17" s="80">
        <f>+H16*0.75</f>
        <v>5538.75</v>
      </c>
    </row>
    <row r="18" spans="1:8" ht="17.25" thickTop="1" thickBot="1" x14ac:dyDescent="0.3">
      <c r="A18" s="113">
        <v>17</v>
      </c>
      <c r="B18" s="109" t="s">
        <v>17</v>
      </c>
      <c r="C18" s="79" t="s">
        <v>8</v>
      </c>
      <c r="D18" s="75">
        <f>ROUND((G18*0.79),0)</f>
        <v>5077</v>
      </c>
      <c r="E18" s="76">
        <f>ROUND((G18*0.855),0)</f>
        <v>5495</v>
      </c>
      <c r="F18" s="75">
        <f>ROUND((G18*0.925),0)</f>
        <v>5945</v>
      </c>
      <c r="G18" s="77">
        <f>ROUND(('HS 2022-23'!G18*1.03),0)</f>
        <v>6427</v>
      </c>
      <c r="H18" s="77">
        <f>ROUND((G18*1.0275),0)</f>
        <v>6604</v>
      </c>
    </row>
    <row r="19" spans="1:8" ht="16.5" thickTop="1" x14ac:dyDescent="0.25">
      <c r="A19" s="113">
        <v>18</v>
      </c>
      <c r="B19" s="109" t="s">
        <v>18</v>
      </c>
      <c r="C19" s="79" t="s">
        <v>8</v>
      </c>
      <c r="D19" s="75">
        <f>ROUND((G19*0.79),0)</f>
        <v>5077</v>
      </c>
      <c r="E19" s="76">
        <f>ROUND((G19*0.855),0)</f>
        <v>5495</v>
      </c>
      <c r="F19" s="75">
        <f>ROUND((G19*0.925),0)</f>
        <v>5945</v>
      </c>
      <c r="G19" s="77">
        <f>ROUND(('HS 2022-23'!G19*1.03),0)</f>
        <v>6427</v>
      </c>
      <c r="H19" s="77">
        <f>ROUND((G19*1.0275),0)</f>
        <v>6604</v>
      </c>
    </row>
    <row r="20" spans="1:8" ht="15.75" x14ac:dyDescent="0.25">
      <c r="A20" s="113">
        <v>19</v>
      </c>
      <c r="B20" s="109" t="s">
        <v>19</v>
      </c>
      <c r="C20" s="79" t="s">
        <v>9</v>
      </c>
      <c r="D20" s="80">
        <f>+ROUND((D19*0.75),0)</f>
        <v>3808</v>
      </c>
      <c r="E20" s="80">
        <f>+E19*0.75</f>
        <v>4121.25</v>
      </c>
      <c r="F20" s="80">
        <f>+F19*0.75</f>
        <v>4458.75</v>
      </c>
      <c r="G20" s="89">
        <f>+G19*0.75</f>
        <v>4820.25</v>
      </c>
      <c r="H20" s="80">
        <f>+H19*0.75</f>
        <v>4953</v>
      </c>
    </row>
    <row r="21" spans="1:8" ht="16.5" thickBot="1" x14ac:dyDescent="0.3">
      <c r="A21" s="113">
        <v>20</v>
      </c>
      <c r="B21" s="109" t="s">
        <v>20</v>
      </c>
      <c r="C21" s="79" t="s">
        <v>9</v>
      </c>
      <c r="D21" s="80">
        <f>ROUND((D19*0.75),0)</f>
        <v>3808</v>
      </c>
      <c r="E21" s="80">
        <f t="shared" ref="E21:H21" si="1">ROUND((E19*0.75),0)</f>
        <v>4121</v>
      </c>
      <c r="F21" s="80">
        <f t="shared" si="1"/>
        <v>4459</v>
      </c>
      <c r="G21" s="89">
        <f t="shared" si="1"/>
        <v>4820</v>
      </c>
      <c r="H21" s="80">
        <f t="shared" si="1"/>
        <v>4953</v>
      </c>
    </row>
    <row r="22" spans="1:8" ht="17.25" thickTop="1" thickBot="1" x14ac:dyDescent="0.3">
      <c r="A22" s="113">
        <v>21</v>
      </c>
      <c r="B22" s="109" t="s">
        <v>21</v>
      </c>
      <c r="C22" s="79" t="s">
        <v>8</v>
      </c>
      <c r="D22" s="75">
        <f>ROUND((G22*0.79),0)</f>
        <v>5077</v>
      </c>
      <c r="E22" s="76">
        <f>ROUND((G22*0.855),0)</f>
        <v>5495</v>
      </c>
      <c r="F22" s="75">
        <f>ROUND((G22*0.925),0)</f>
        <v>5945</v>
      </c>
      <c r="G22" s="77">
        <f>ROUND(('HS 2022-23'!G22*1.03),0)</f>
        <v>6427</v>
      </c>
      <c r="H22" s="77">
        <f>ROUND((G22*1.0275),0)</f>
        <v>6604</v>
      </c>
    </row>
    <row r="23" spans="1:8" ht="17.25" thickTop="1" thickBot="1" x14ac:dyDescent="0.3">
      <c r="A23" s="113">
        <v>22</v>
      </c>
      <c r="B23" s="109" t="s">
        <v>22</v>
      </c>
      <c r="C23" s="79" t="s">
        <v>8</v>
      </c>
      <c r="D23" s="75">
        <f>ROUND((G23*0.79),0)</f>
        <v>5077</v>
      </c>
      <c r="E23" s="76">
        <f>ROUND((G23*0.855),0)</f>
        <v>5495</v>
      </c>
      <c r="F23" s="75">
        <f>ROUND((G23*0.925),0)</f>
        <v>5945</v>
      </c>
      <c r="G23" s="77">
        <f>ROUND(('HS 2022-23'!G23*1.03),0)</f>
        <v>6427</v>
      </c>
      <c r="H23" s="77">
        <f>ROUND((G23*1.0275),0)</f>
        <v>6604</v>
      </c>
    </row>
    <row r="24" spans="1:8" ht="17.25" thickTop="1" thickBot="1" x14ac:dyDescent="0.3">
      <c r="A24" s="113">
        <v>23</v>
      </c>
      <c r="B24" s="109" t="s">
        <v>23</v>
      </c>
      <c r="C24" s="79" t="s">
        <v>8</v>
      </c>
      <c r="D24" s="75">
        <f>ROUND((G24*0.79),0)</f>
        <v>4183</v>
      </c>
      <c r="E24" s="76">
        <f>ROUND((G24*0.855),0)</f>
        <v>4527</v>
      </c>
      <c r="F24" s="75">
        <f>ROUND((G24*0.925),0)</f>
        <v>4898</v>
      </c>
      <c r="G24" s="77">
        <f>ROUND(('HS 2022-23'!G24*1.03),0)</f>
        <v>5295</v>
      </c>
      <c r="H24" s="77">
        <f>ROUND((G24*1.0275),0)</f>
        <v>5441</v>
      </c>
    </row>
    <row r="25" spans="1:8" ht="16.5" thickTop="1" x14ac:dyDescent="0.25">
      <c r="A25" s="113">
        <v>24</v>
      </c>
      <c r="B25" s="109" t="s">
        <v>24</v>
      </c>
      <c r="C25" s="79" t="s">
        <v>8</v>
      </c>
      <c r="D25" s="75">
        <f>ROUND((G25*0.79),0)</f>
        <v>5077</v>
      </c>
      <c r="E25" s="76">
        <f>ROUND((G25*0.855),0)</f>
        <v>5495</v>
      </c>
      <c r="F25" s="75">
        <f>ROUND((G25*0.925),0)</f>
        <v>5945</v>
      </c>
      <c r="G25" s="77">
        <f>ROUND(('HS 2022-23'!G25*1.03),0)</f>
        <v>6427</v>
      </c>
      <c r="H25" s="77">
        <f>ROUND((G25*1.0275),0)</f>
        <v>6604</v>
      </c>
    </row>
    <row r="26" spans="1:8" ht="16.5" thickBot="1" x14ac:dyDescent="0.3">
      <c r="A26" s="113">
        <v>25</v>
      </c>
      <c r="B26" s="109" t="s">
        <v>24</v>
      </c>
      <c r="C26" s="79" t="s">
        <v>9</v>
      </c>
      <c r="D26" s="80">
        <f>+ROUND((D25*0.75),0)</f>
        <v>3808</v>
      </c>
      <c r="E26" s="80">
        <f>+E25*0.75</f>
        <v>4121.25</v>
      </c>
      <c r="F26" s="80">
        <f>+F25*0.75</f>
        <v>4458.75</v>
      </c>
      <c r="G26" s="89">
        <f>+G25*0.75</f>
        <v>4820.25</v>
      </c>
      <c r="H26" s="80">
        <f>+H25*0.75</f>
        <v>4953</v>
      </c>
    </row>
    <row r="27" spans="1:8" ht="16.5" thickTop="1" x14ac:dyDescent="0.25">
      <c r="A27" s="113">
        <v>26</v>
      </c>
      <c r="B27" s="109" t="s">
        <v>25</v>
      </c>
      <c r="C27" s="79" t="s">
        <v>8</v>
      </c>
      <c r="D27" s="75">
        <f>ROUND((G27*0.79),0)</f>
        <v>5077</v>
      </c>
      <c r="E27" s="76">
        <f>ROUND((G27*0.855),0)</f>
        <v>5495</v>
      </c>
      <c r="F27" s="75">
        <f>ROUND((G27*0.925),0)</f>
        <v>5945</v>
      </c>
      <c r="G27" s="77">
        <f>ROUND(('HS 2022-23'!G27*1.03),0)</f>
        <v>6427</v>
      </c>
      <c r="H27" s="77">
        <f>ROUND((G27*1.0275),0)</f>
        <v>6604</v>
      </c>
    </row>
    <row r="28" spans="1:8" ht="16.5" thickBot="1" x14ac:dyDescent="0.3">
      <c r="A28" s="113">
        <v>27</v>
      </c>
      <c r="B28" s="109" t="s">
        <v>25</v>
      </c>
      <c r="C28" s="79" t="s">
        <v>9</v>
      </c>
      <c r="D28" s="80">
        <f>+ROUND((D27*0.75),0)</f>
        <v>3808</v>
      </c>
      <c r="E28" s="80">
        <f>+E27*0.75</f>
        <v>4121.25</v>
      </c>
      <c r="F28" s="80">
        <f>+F27*0.75</f>
        <v>4458.75</v>
      </c>
      <c r="G28" s="89">
        <f>+G27*0.75</f>
        <v>4820.25</v>
      </c>
      <c r="H28" s="80">
        <f>+H27*0.75</f>
        <v>4953</v>
      </c>
    </row>
    <row r="29" spans="1:8" ht="16.5" thickTop="1" x14ac:dyDescent="0.25">
      <c r="A29" s="113">
        <v>28</v>
      </c>
      <c r="B29" s="109" t="s">
        <v>26</v>
      </c>
      <c r="C29" s="79" t="s">
        <v>8</v>
      </c>
      <c r="D29" s="75">
        <f>ROUND((G29*0.79),0)</f>
        <v>5077</v>
      </c>
      <c r="E29" s="76">
        <f>ROUND((G29*0.855),0)</f>
        <v>5495</v>
      </c>
      <c r="F29" s="75">
        <f>ROUND((G29*0.925),0)</f>
        <v>5945</v>
      </c>
      <c r="G29" s="77">
        <f>ROUND(('HS 2022-23'!G29*1.03),0)</f>
        <v>6427</v>
      </c>
      <c r="H29" s="77">
        <f>ROUND((G29*1.0275),0)</f>
        <v>6604</v>
      </c>
    </row>
    <row r="30" spans="1:8" ht="16.5" thickBot="1" x14ac:dyDescent="0.3">
      <c r="A30" s="113">
        <v>29</v>
      </c>
      <c r="B30" s="109" t="s">
        <v>26</v>
      </c>
      <c r="C30" s="79" t="s">
        <v>9</v>
      </c>
      <c r="D30" s="80">
        <f>+ROUND((D29*0.75),0)</f>
        <v>3808</v>
      </c>
      <c r="E30" s="80">
        <f>+E29*0.75</f>
        <v>4121.25</v>
      </c>
      <c r="F30" s="80">
        <f>+F29*0.75</f>
        <v>4458.75</v>
      </c>
      <c r="G30" s="89">
        <f>+G29*0.75</f>
        <v>4820.25</v>
      </c>
      <c r="H30" s="80">
        <f>+H29*0.75</f>
        <v>4953</v>
      </c>
    </row>
    <row r="31" spans="1:8" ht="17.25" thickTop="1" thickBot="1" x14ac:dyDescent="0.3">
      <c r="A31" s="113">
        <v>30</v>
      </c>
      <c r="B31" s="109" t="s">
        <v>27</v>
      </c>
      <c r="C31" s="79" t="s">
        <v>8</v>
      </c>
      <c r="D31" s="75">
        <f>ROUND((G31*0.79),0)</f>
        <v>5077</v>
      </c>
      <c r="E31" s="76">
        <f>ROUND((G31*0.855),0)</f>
        <v>5495</v>
      </c>
      <c r="F31" s="75">
        <f>ROUND((G31*0.925),0)</f>
        <v>5945</v>
      </c>
      <c r="G31" s="77">
        <f>ROUND(('HS 2022-23'!G31*1.03),0)</f>
        <v>6427</v>
      </c>
      <c r="H31" s="77">
        <f>ROUND((G31*1.0275),0)</f>
        <v>6604</v>
      </c>
    </row>
    <row r="32" spans="1:8" ht="17.25" thickTop="1" thickBot="1" x14ac:dyDescent="0.3">
      <c r="A32" s="113">
        <v>31</v>
      </c>
      <c r="B32" s="109" t="s">
        <v>28</v>
      </c>
      <c r="C32" s="79" t="s">
        <v>8</v>
      </c>
      <c r="D32" s="75">
        <f>ROUND((G32*0.79),0)</f>
        <v>5077</v>
      </c>
      <c r="E32" s="76">
        <f>ROUND((G32*0.855),0)</f>
        <v>5495</v>
      </c>
      <c r="F32" s="75">
        <f>ROUND((G32*0.925),0)</f>
        <v>5945</v>
      </c>
      <c r="G32" s="77">
        <f>ROUND(('HS 2022-23'!G32*1.03),0)</f>
        <v>6427</v>
      </c>
      <c r="H32" s="77">
        <f>ROUND((G32*1.0275),0)</f>
        <v>6604</v>
      </c>
    </row>
    <row r="33" spans="1:8" ht="17.25" thickTop="1" thickBot="1" x14ac:dyDescent="0.3">
      <c r="A33" s="113">
        <v>34</v>
      </c>
      <c r="B33" s="109" t="s">
        <v>29</v>
      </c>
      <c r="C33" s="79" t="s">
        <v>30</v>
      </c>
      <c r="D33" s="75">
        <f>ROUND((G33*0.79),0)</f>
        <v>5715</v>
      </c>
      <c r="E33" s="76">
        <f>ROUND((G33*0.855),0)</f>
        <v>6185</v>
      </c>
      <c r="F33" s="75">
        <f>ROUND((G33*0.925),0)</f>
        <v>6691</v>
      </c>
      <c r="G33" s="77">
        <f>ROUND(('HS 2022-23'!G33*1.03),0)</f>
        <v>7234</v>
      </c>
      <c r="H33" s="77">
        <f>ROUND((G33*1.0275),0)</f>
        <v>7433</v>
      </c>
    </row>
    <row r="34" spans="1:8" ht="16.5" thickTop="1" x14ac:dyDescent="0.25">
      <c r="A34" s="113">
        <v>35</v>
      </c>
      <c r="B34" s="109" t="s">
        <v>31</v>
      </c>
      <c r="C34" s="79" t="s">
        <v>30</v>
      </c>
      <c r="D34" s="75">
        <f>ROUND((G34*0.79),0)</f>
        <v>4183</v>
      </c>
      <c r="E34" s="76">
        <f>ROUND((G34*0.855),0)</f>
        <v>4527</v>
      </c>
      <c r="F34" s="75">
        <f>ROUND((G34*0.925),0)</f>
        <v>4898</v>
      </c>
      <c r="G34" s="77">
        <f>ROUND(('HS 2022-23'!G34*1.03),0)</f>
        <v>5295</v>
      </c>
      <c r="H34" s="77">
        <f>ROUND((G34*1.0275),0)</f>
        <v>5441</v>
      </c>
    </row>
    <row r="35" spans="1:8" ht="16.5" thickBot="1" x14ac:dyDescent="0.3">
      <c r="A35" s="113">
        <v>36</v>
      </c>
      <c r="B35" s="109" t="s">
        <v>32</v>
      </c>
      <c r="C35" s="79" t="s">
        <v>9</v>
      </c>
      <c r="D35" s="80">
        <f>ROUND((D32*0.75),0)</f>
        <v>3808</v>
      </c>
      <c r="E35" s="80">
        <f t="shared" ref="E35:H35" si="2">ROUND((E32*0.75),0)</f>
        <v>4121</v>
      </c>
      <c r="F35" s="80">
        <f t="shared" si="2"/>
        <v>4459</v>
      </c>
      <c r="G35" s="89">
        <f t="shared" si="2"/>
        <v>4820</v>
      </c>
      <c r="H35" s="80">
        <f t="shared" si="2"/>
        <v>4953</v>
      </c>
    </row>
    <row r="36" spans="1:8" ht="16.5" thickTop="1" x14ac:dyDescent="0.25">
      <c r="A36" s="113">
        <v>37</v>
      </c>
      <c r="B36" s="109" t="s">
        <v>33</v>
      </c>
      <c r="C36" s="79" t="s">
        <v>8</v>
      </c>
      <c r="D36" s="75">
        <f>ROUND((G36*0.79),0)</f>
        <v>4183</v>
      </c>
      <c r="E36" s="76">
        <f>ROUND((G36*0.855),0)</f>
        <v>4527</v>
      </c>
      <c r="F36" s="75">
        <f>ROUND((G36*0.925),0)</f>
        <v>4898</v>
      </c>
      <c r="G36" s="77">
        <f>ROUND(('HS 2022-23'!G36*1.03),0)</f>
        <v>5295</v>
      </c>
      <c r="H36" s="77">
        <f>ROUND((G36*1.0275),0)</f>
        <v>5441</v>
      </c>
    </row>
    <row r="37" spans="1:8" ht="15.75" x14ac:dyDescent="0.25">
      <c r="A37" s="113">
        <v>38</v>
      </c>
      <c r="B37" s="109" t="s">
        <v>34</v>
      </c>
      <c r="C37" s="79" t="s">
        <v>9</v>
      </c>
      <c r="D37" s="80">
        <f>ROUND((D31*0.75),0)</f>
        <v>3808</v>
      </c>
      <c r="E37" s="80">
        <f t="shared" ref="E37:H37" si="3">ROUND((E31*0.75),0)</f>
        <v>4121</v>
      </c>
      <c r="F37" s="80">
        <f t="shared" si="3"/>
        <v>4459</v>
      </c>
      <c r="G37" s="89">
        <f t="shared" si="3"/>
        <v>4820</v>
      </c>
      <c r="H37" s="80">
        <f t="shared" si="3"/>
        <v>4953</v>
      </c>
    </row>
    <row r="38" spans="1:8" ht="15.75" x14ac:dyDescent="0.25">
      <c r="A38" s="113">
        <v>39</v>
      </c>
      <c r="B38" s="109" t="s">
        <v>33</v>
      </c>
      <c r="C38" s="79" t="s">
        <v>9</v>
      </c>
      <c r="D38" s="80">
        <f>ROUND((D36*0.75),0)</f>
        <v>3137</v>
      </c>
      <c r="E38" s="80">
        <f t="shared" ref="E38:H38" si="4">ROUND((E36*0.75),0)</f>
        <v>3395</v>
      </c>
      <c r="F38" s="80">
        <f t="shared" si="4"/>
        <v>3674</v>
      </c>
      <c r="G38" s="89">
        <f t="shared" si="4"/>
        <v>3971</v>
      </c>
      <c r="H38" s="80">
        <f t="shared" si="4"/>
        <v>4081</v>
      </c>
    </row>
    <row r="39" spans="1:8" ht="15.75" x14ac:dyDescent="0.25">
      <c r="A39" s="113">
        <v>40</v>
      </c>
      <c r="B39" s="109" t="s">
        <v>35</v>
      </c>
      <c r="C39" s="79" t="s">
        <v>9</v>
      </c>
      <c r="D39" s="80">
        <f>ROUND((D22*0.75),0)</f>
        <v>3808</v>
      </c>
      <c r="E39" s="80">
        <f t="shared" ref="E39:H39" si="5">ROUND((E22*0.75),0)</f>
        <v>4121</v>
      </c>
      <c r="F39" s="80">
        <f t="shared" si="5"/>
        <v>4459</v>
      </c>
      <c r="G39" s="89">
        <f t="shared" si="5"/>
        <v>4820</v>
      </c>
      <c r="H39" s="80">
        <f t="shared" si="5"/>
        <v>4953</v>
      </c>
    </row>
    <row r="40" spans="1:8" ht="16.5" thickBot="1" x14ac:dyDescent="0.3">
      <c r="A40" s="114">
        <v>41</v>
      </c>
      <c r="B40" s="110" t="s">
        <v>36</v>
      </c>
      <c r="C40" s="82" t="s">
        <v>9</v>
      </c>
      <c r="D40" s="106">
        <f>ROUND((D23*0.75),0)</f>
        <v>3808</v>
      </c>
      <c r="E40" s="106">
        <f t="shared" ref="E40:H40" si="6">ROUND((E23*0.75),0)</f>
        <v>4121</v>
      </c>
      <c r="F40" s="106">
        <f t="shared" si="6"/>
        <v>4459</v>
      </c>
      <c r="G40" s="107">
        <f t="shared" si="6"/>
        <v>4820</v>
      </c>
      <c r="H40" s="106">
        <f t="shared" si="6"/>
        <v>4953</v>
      </c>
    </row>
    <row r="43" spans="1:8" ht="15.75" x14ac:dyDescent="0.25">
      <c r="B43" s="28" t="s">
        <v>38</v>
      </c>
    </row>
    <row r="44" spans="1:8" ht="15.75" x14ac:dyDescent="0.25">
      <c r="B44" s="28" t="s">
        <v>39</v>
      </c>
    </row>
    <row r="45" spans="1:8" ht="15.75" x14ac:dyDescent="0.25">
      <c r="B45" s="28" t="s">
        <v>40</v>
      </c>
    </row>
    <row r="46" spans="1:8" ht="15.75" x14ac:dyDescent="0.25">
      <c r="B46" s="28" t="s">
        <v>41</v>
      </c>
    </row>
    <row r="47" spans="1:8" ht="15.75" x14ac:dyDescent="0.25">
      <c r="B47" s="28" t="s">
        <v>42</v>
      </c>
    </row>
    <row r="48" spans="1:8" ht="15.75" x14ac:dyDescent="0.25">
      <c r="B48" s="28"/>
    </row>
    <row r="49" spans="2:2" ht="15.75" x14ac:dyDescent="0.25">
      <c r="B49" s="28"/>
    </row>
    <row r="50" spans="2:2" ht="15.75" x14ac:dyDescent="0.25">
      <c r="B50" s="28" t="s">
        <v>75</v>
      </c>
    </row>
    <row r="51" spans="2:2" ht="15.75" x14ac:dyDescent="0.25">
      <c r="B51" s="28" t="s">
        <v>76</v>
      </c>
    </row>
    <row r="52" spans="2:2" ht="15.75" x14ac:dyDescent="0.25">
      <c r="B52" s="28" t="s">
        <v>77</v>
      </c>
    </row>
    <row r="53" spans="2:2" x14ac:dyDescent="0.2">
      <c r="B53" s="2"/>
    </row>
    <row r="54" spans="2:2" ht="15.75" x14ac:dyDescent="0.25">
      <c r="B54" s="28" t="s">
        <v>46</v>
      </c>
    </row>
    <row r="55" spans="2:2" ht="15.75" x14ac:dyDescent="0.25">
      <c r="B55" s="28" t="s">
        <v>48</v>
      </c>
    </row>
  </sheetData>
  <autoFilter ref="A1:H40"/>
  <pageMargins left="0.7" right="0.25" top="0.75" bottom="0.75" header="0.3" footer="0.3"/>
  <pageSetup scale="79" orientation="portrait" r:id="rId1"/>
  <headerFooter>
    <oddHeader xml:space="preserve">&amp;CHigh School Coaching Salary Schedule
2023-24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60" zoomScaleNormal="100" workbookViewId="0">
      <selection activeCell="A24" sqref="A2:A24"/>
    </sheetView>
  </sheetViews>
  <sheetFormatPr defaultRowHeight="12.75" x14ac:dyDescent="0.2"/>
  <cols>
    <col min="1" max="1" width="4.42578125" bestFit="1" customWidth="1"/>
    <col min="2" max="2" width="34.7109375" customWidth="1"/>
    <col min="3" max="3" width="11.140625" bestFit="1" customWidth="1"/>
    <col min="4" max="4" width="10.85546875" bestFit="1" customWidth="1"/>
    <col min="5" max="7" width="11.28515625" bestFit="1" customWidth="1"/>
  </cols>
  <sheetData>
    <row r="1" spans="1:7" ht="17.25" thickTop="1" thickBot="1" x14ac:dyDescent="0.3">
      <c r="A1" s="130"/>
      <c r="B1" s="105" t="s">
        <v>0</v>
      </c>
      <c r="C1" s="104" t="s">
        <v>49</v>
      </c>
      <c r="D1" s="104" t="s">
        <v>50</v>
      </c>
      <c r="E1" s="104" t="s">
        <v>51</v>
      </c>
      <c r="F1" s="104" t="s">
        <v>52</v>
      </c>
      <c r="G1" s="104" t="s">
        <v>53</v>
      </c>
    </row>
    <row r="2" spans="1:7" ht="17.25" thickTop="1" thickBot="1" x14ac:dyDescent="0.3">
      <c r="A2" s="131">
        <v>1</v>
      </c>
      <c r="B2" s="115" t="s">
        <v>7</v>
      </c>
      <c r="C2" s="35" t="s">
        <v>54</v>
      </c>
      <c r="D2" s="33">
        <f>ROUND((G2*0.85),0)</f>
        <v>4127</v>
      </c>
      <c r="E2" s="33">
        <f>ROUND((G2*0.9),0)</f>
        <v>4370</v>
      </c>
      <c r="F2" s="33">
        <f>ROUND((G2*0.95),0)</f>
        <v>4612</v>
      </c>
      <c r="G2" s="33">
        <f>ROUND(('MS 2022-23'!G2*1.03),0)</f>
        <v>4855</v>
      </c>
    </row>
    <row r="3" spans="1:7" ht="17.25" thickTop="1" thickBot="1" x14ac:dyDescent="0.3">
      <c r="A3" s="120">
        <v>2</v>
      </c>
      <c r="B3" s="115" t="s">
        <v>7</v>
      </c>
      <c r="C3" s="35" t="s">
        <v>9</v>
      </c>
      <c r="D3" s="33">
        <f t="shared" ref="D3:D24" si="0">ROUND((G3*0.85),0)</f>
        <v>3155</v>
      </c>
      <c r="E3" s="33">
        <f t="shared" ref="E3:E24" si="1">ROUND((G3*0.9),0)</f>
        <v>3341</v>
      </c>
      <c r="F3" s="33">
        <f t="shared" ref="F3:F24" si="2">ROUND((G3*0.95),0)</f>
        <v>3526</v>
      </c>
      <c r="G3" s="33">
        <f>ROUND(('MS 2022-23'!G3*1.03),0)</f>
        <v>3712</v>
      </c>
    </row>
    <row r="4" spans="1:7" ht="17.25" thickTop="1" thickBot="1" x14ac:dyDescent="0.3">
      <c r="A4" s="120">
        <v>3</v>
      </c>
      <c r="B4" s="119" t="s">
        <v>55</v>
      </c>
      <c r="C4" s="18" t="s">
        <v>54</v>
      </c>
      <c r="D4" s="33">
        <f t="shared" si="0"/>
        <v>4127</v>
      </c>
      <c r="E4" s="33">
        <f t="shared" si="1"/>
        <v>4370</v>
      </c>
      <c r="F4" s="33">
        <f t="shared" si="2"/>
        <v>4612</v>
      </c>
      <c r="G4" s="33">
        <f>ROUND(('MS 2022-23'!G4*1.03),0)</f>
        <v>4855</v>
      </c>
    </row>
    <row r="5" spans="1:7" ht="17.25" thickTop="1" thickBot="1" x14ac:dyDescent="0.3">
      <c r="A5" s="120">
        <v>4</v>
      </c>
      <c r="B5" s="115" t="s">
        <v>55</v>
      </c>
      <c r="C5" s="35" t="s">
        <v>9</v>
      </c>
      <c r="D5" s="33">
        <f t="shared" si="0"/>
        <v>3155</v>
      </c>
      <c r="E5" s="33">
        <f t="shared" si="1"/>
        <v>3341</v>
      </c>
      <c r="F5" s="33">
        <f t="shared" si="2"/>
        <v>3526</v>
      </c>
      <c r="G5" s="33">
        <f>ROUND(('MS 2022-23'!G5*1.03),0)</f>
        <v>3712</v>
      </c>
    </row>
    <row r="6" spans="1:7" ht="17.25" thickTop="1" thickBot="1" x14ac:dyDescent="0.3">
      <c r="A6" s="120">
        <v>5</v>
      </c>
      <c r="B6" s="115" t="s">
        <v>56</v>
      </c>
      <c r="C6" s="35" t="s">
        <v>54</v>
      </c>
      <c r="D6" s="33">
        <f t="shared" si="0"/>
        <v>4127</v>
      </c>
      <c r="E6" s="33">
        <f t="shared" si="1"/>
        <v>4370</v>
      </c>
      <c r="F6" s="33">
        <f t="shared" si="2"/>
        <v>4612</v>
      </c>
      <c r="G6" s="33">
        <f>ROUND(('MS 2022-23'!G6*1.03),0)</f>
        <v>4855</v>
      </c>
    </row>
    <row r="7" spans="1:7" ht="17.25" thickTop="1" thickBot="1" x14ac:dyDescent="0.3">
      <c r="A7" s="120">
        <v>6</v>
      </c>
      <c r="B7" s="115" t="s">
        <v>56</v>
      </c>
      <c r="C7" s="35" t="s">
        <v>9</v>
      </c>
      <c r="D7" s="33">
        <f t="shared" si="0"/>
        <v>3155</v>
      </c>
      <c r="E7" s="33">
        <f t="shared" si="1"/>
        <v>3341</v>
      </c>
      <c r="F7" s="33">
        <f t="shared" si="2"/>
        <v>3526</v>
      </c>
      <c r="G7" s="33">
        <f>ROUND(('MS 2022-23'!G7*1.03),0)</f>
        <v>3712</v>
      </c>
    </row>
    <row r="8" spans="1:7" ht="17.25" thickTop="1" thickBot="1" x14ac:dyDescent="0.3">
      <c r="A8" s="120">
        <v>7</v>
      </c>
      <c r="B8" s="119" t="s">
        <v>12</v>
      </c>
      <c r="C8" s="18" t="s">
        <v>54</v>
      </c>
      <c r="D8" s="33">
        <f t="shared" si="0"/>
        <v>4127</v>
      </c>
      <c r="E8" s="33">
        <f t="shared" si="1"/>
        <v>4370</v>
      </c>
      <c r="F8" s="33">
        <f t="shared" si="2"/>
        <v>4612</v>
      </c>
      <c r="G8" s="33">
        <f>ROUND(('MS 2022-23'!G8*1.03),0)</f>
        <v>4855</v>
      </c>
    </row>
    <row r="9" spans="1:7" ht="17.25" thickTop="1" thickBot="1" x14ac:dyDescent="0.3">
      <c r="A9" s="120">
        <v>8</v>
      </c>
      <c r="B9" s="115" t="s">
        <v>12</v>
      </c>
      <c r="C9" s="35" t="s">
        <v>9</v>
      </c>
      <c r="D9" s="33">
        <f t="shared" si="0"/>
        <v>3155</v>
      </c>
      <c r="E9" s="33">
        <f t="shared" si="1"/>
        <v>3341</v>
      </c>
      <c r="F9" s="33">
        <f t="shared" si="2"/>
        <v>3526</v>
      </c>
      <c r="G9" s="33">
        <f>ROUND(('MS 2022-23'!G9*1.03),0)</f>
        <v>3712</v>
      </c>
    </row>
    <row r="10" spans="1:7" ht="17.25" thickTop="1" thickBot="1" x14ac:dyDescent="0.3">
      <c r="A10" s="120">
        <v>9</v>
      </c>
      <c r="B10" s="115" t="s">
        <v>57</v>
      </c>
      <c r="C10" s="35" t="s">
        <v>54</v>
      </c>
      <c r="D10" s="33">
        <f t="shared" si="0"/>
        <v>4127</v>
      </c>
      <c r="E10" s="33">
        <f t="shared" si="1"/>
        <v>4370</v>
      </c>
      <c r="F10" s="33">
        <f t="shared" si="2"/>
        <v>4612</v>
      </c>
      <c r="G10" s="33">
        <f>ROUND(('MS 2022-23'!G10*1.03),0)</f>
        <v>4855</v>
      </c>
    </row>
    <row r="11" spans="1:7" ht="17.25" thickTop="1" thickBot="1" x14ac:dyDescent="0.3">
      <c r="A11" s="120">
        <v>10</v>
      </c>
      <c r="B11" s="115" t="s">
        <v>58</v>
      </c>
      <c r="C11" s="35" t="s">
        <v>54</v>
      </c>
      <c r="D11" s="33">
        <f t="shared" si="0"/>
        <v>4127</v>
      </c>
      <c r="E11" s="33">
        <f t="shared" si="1"/>
        <v>4370</v>
      </c>
      <c r="F11" s="33">
        <f t="shared" si="2"/>
        <v>4612</v>
      </c>
      <c r="G11" s="33">
        <f>ROUND(('MS 2022-23'!G11*1.03),0)</f>
        <v>4855</v>
      </c>
    </row>
    <row r="12" spans="1:7" ht="17.25" thickTop="1" thickBot="1" x14ac:dyDescent="0.3">
      <c r="A12" s="120">
        <v>11</v>
      </c>
      <c r="B12" s="115" t="s">
        <v>59</v>
      </c>
      <c r="C12" s="35" t="s">
        <v>54</v>
      </c>
      <c r="D12" s="33">
        <f t="shared" si="0"/>
        <v>4127</v>
      </c>
      <c r="E12" s="33">
        <f t="shared" si="1"/>
        <v>4370</v>
      </c>
      <c r="F12" s="33">
        <f t="shared" si="2"/>
        <v>4612</v>
      </c>
      <c r="G12" s="33">
        <f>ROUND(('MS 2022-23'!G12*1.03),0)</f>
        <v>4855</v>
      </c>
    </row>
    <row r="13" spans="1:7" ht="17.25" thickTop="1" thickBot="1" x14ac:dyDescent="0.3">
      <c r="A13" s="120">
        <v>12</v>
      </c>
      <c r="B13" s="115" t="s">
        <v>59</v>
      </c>
      <c r="C13" s="35" t="s">
        <v>9</v>
      </c>
      <c r="D13" s="33">
        <f t="shared" si="0"/>
        <v>3155</v>
      </c>
      <c r="E13" s="33">
        <f t="shared" si="1"/>
        <v>3341</v>
      </c>
      <c r="F13" s="33">
        <f t="shared" si="2"/>
        <v>3526</v>
      </c>
      <c r="G13" s="33">
        <f>ROUND(('MS 2022-23'!G13*1.03),0)</f>
        <v>3712</v>
      </c>
    </row>
    <row r="14" spans="1:7" ht="17.25" thickTop="1" thickBot="1" x14ac:dyDescent="0.3">
      <c r="A14" s="120">
        <v>13</v>
      </c>
      <c r="B14" s="115" t="s">
        <v>60</v>
      </c>
      <c r="C14" s="35" t="s">
        <v>54</v>
      </c>
      <c r="D14" s="33">
        <f t="shared" si="0"/>
        <v>4127</v>
      </c>
      <c r="E14" s="33">
        <f t="shared" si="1"/>
        <v>4370</v>
      </c>
      <c r="F14" s="33">
        <f t="shared" si="2"/>
        <v>4612</v>
      </c>
      <c r="G14" s="33">
        <f>ROUND(('MS 2022-23'!G14*1.03),0)</f>
        <v>4855</v>
      </c>
    </row>
    <row r="15" spans="1:7" ht="17.25" thickTop="1" thickBot="1" x14ac:dyDescent="0.3">
      <c r="A15" s="120">
        <v>14</v>
      </c>
      <c r="B15" s="115" t="s">
        <v>60</v>
      </c>
      <c r="C15" s="35" t="s">
        <v>9</v>
      </c>
      <c r="D15" s="33">
        <f t="shared" si="0"/>
        <v>3155</v>
      </c>
      <c r="E15" s="33">
        <f t="shared" si="1"/>
        <v>3341</v>
      </c>
      <c r="F15" s="33">
        <f t="shared" si="2"/>
        <v>3526</v>
      </c>
      <c r="G15" s="33">
        <f>ROUND(('MS 2022-23'!G15*1.03),0)</f>
        <v>3712</v>
      </c>
    </row>
    <row r="16" spans="1:7" ht="17.25" thickTop="1" thickBot="1" x14ac:dyDescent="0.3">
      <c r="A16" s="120">
        <v>15</v>
      </c>
      <c r="B16" s="115" t="s">
        <v>16</v>
      </c>
      <c r="C16" s="35" t="s">
        <v>54</v>
      </c>
      <c r="D16" s="33">
        <f t="shared" si="0"/>
        <v>4127</v>
      </c>
      <c r="E16" s="33">
        <f t="shared" si="1"/>
        <v>4370</v>
      </c>
      <c r="F16" s="33">
        <f t="shared" si="2"/>
        <v>4612</v>
      </c>
      <c r="G16" s="33">
        <f>ROUND(('MS 2022-23'!G16*1.03),0)</f>
        <v>4855</v>
      </c>
    </row>
    <row r="17" spans="1:7" ht="17.25" thickTop="1" thickBot="1" x14ac:dyDescent="0.3">
      <c r="A17" s="120">
        <v>16</v>
      </c>
      <c r="B17" s="115" t="s">
        <v>16</v>
      </c>
      <c r="C17" s="35" t="s">
        <v>9</v>
      </c>
      <c r="D17" s="33">
        <f t="shared" si="0"/>
        <v>3155</v>
      </c>
      <c r="E17" s="33">
        <f t="shared" si="1"/>
        <v>3341</v>
      </c>
      <c r="F17" s="33">
        <f t="shared" si="2"/>
        <v>3526</v>
      </c>
      <c r="G17" s="33">
        <f>ROUND(('MS 2022-23'!G17*1.03),0)</f>
        <v>3712</v>
      </c>
    </row>
    <row r="18" spans="1:7" ht="17.25" thickTop="1" thickBot="1" x14ac:dyDescent="0.3">
      <c r="A18" s="120">
        <v>17</v>
      </c>
      <c r="B18" s="115" t="s">
        <v>25</v>
      </c>
      <c r="C18" s="35" t="s">
        <v>54</v>
      </c>
      <c r="D18" s="33">
        <f t="shared" si="0"/>
        <v>4127</v>
      </c>
      <c r="E18" s="33">
        <f t="shared" si="1"/>
        <v>4370</v>
      </c>
      <c r="F18" s="33">
        <f t="shared" si="2"/>
        <v>4612</v>
      </c>
      <c r="G18" s="33">
        <f>ROUND(('MS 2022-23'!G18*1.03),0)</f>
        <v>4855</v>
      </c>
    </row>
    <row r="19" spans="1:7" ht="17.25" thickTop="1" thickBot="1" x14ac:dyDescent="0.3">
      <c r="A19" s="120">
        <v>18</v>
      </c>
      <c r="B19" s="115" t="s">
        <v>61</v>
      </c>
      <c r="C19" s="35" t="s">
        <v>9</v>
      </c>
      <c r="D19" s="33">
        <f t="shared" si="0"/>
        <v>3155</v>
      </c>
      <c r="E19" s="33">
        <f t="shared" si="1"/>
        <v>3341</v>
      </c>
      <c r="F19" s="33">
        <f t="shared" si="2"/>
        <v>3526</v>
      </c>
      <c r="G19" s="33">
        <f>ROUND(('MS 2022-23'!G19*1.03),0)</f>
        <v>3712</v>
      </c>
    </row>
    <row r="20" spans="1:7" ht="17.25" thickTop="1" thickBot="1" x14ac:dyDescent="0.3">
      <c r="A20" s="120">
        <v>19</v>
      </c>
      <c r="B20" s="115" t="s">
        <v>26</v>
      </c>
      <c r="C20" s="35" t="s">
        <v>54</v>
      </c>
      <c r="D20" s="33">
        <f t="shared" si="0"/>
        <v>4127</v>
      </c>
      <c r="E20" s="33">
        <f t="shared" si="1"/>
        <v>4370</v>
      </c>
      <c r="F20" s="33">
        <f t="shared" si="2"/>
        <v>4612</v>
      </c>
      <c r="G20" s="33">
        <f>ROUND(('MS 2022-23'!G20*1.03),0)</f>
        <v>4855</v>
      </c>
    </row>
    <row r="21" spans="1:7" ht="17.25" thickTop="1" thickBot="1" x14ac:dyDescent="0.3">
      <c r="A21" s="132">
        <v>20</v>
      </c>
      <c r="B21" s="127" t="s">
        <v>26</v>
      </c>
      <c r="C21" s="15" t="s">
        <v>9</v>
      </c>
      <c r="D21" s="33">
        <f t="shared" si="0"/>
        <v>3155</v>
      </c>
      <c r="E21" s="33">
        <f t="shared" si="1"/>
        <v>3341</v>
      </c>
      <c r="F21" s="33">
        <f t="shared" si="2"/>
        <v>3526</v>
      </c>
      <c r="G21" s="33">
        <f>ROUND(('MS 2022-23'!G21*1.03),0)</f>
        <v>3712</v>
      </c>
    </row>
    <row r="22" spans="1:7" ht="17.25" thickTop="1" thickBot="1" x14ac:dyDescent="0.3">
      <c r="A22" s="117">
        <v>21</v>
      </c>
      <c r="B22" s="115" t="s">
        <v>72</v>
      </c>
      <c r="C22" s="35" t="s">
        <v>63</v>
      </c>
      <c r="D22" s="33">
        <f t="shared" si="0"/>
        <v>1454</v>
      </c>
      <c r="E22" s="33">
        <f t="shared" si="1"/>
        <v>1539</v>
      </c>
      <c r="F22" s="33">
        <f t="shared" si="2"/>
        <v>1625</v>
      </c>
      <c r="G22" s="33">
        <f>ROUND(('MS 2022-23'!G22*1.03),0)</f>
        <v>1710</v>
      </c>
    </row>
    <row r="23" spans="1:7" ht="17.25" thickTop="1" thickBot="1" x14ac:dyDescent="0.3">
      <c r="A23" s="117">
        <v>22</v>
      </c>
      <c r="B23" s="115" t="s">
        <v>72</v>
      </c>
      <c r="C23" s="35" t="s">
        <v>9</v>
      </c>
      <c r="D23" s="33">
        <f t="shared" si="0"/>
        <v>1090</v>
      </c>
      <c r="E23" s="33">
        <f t="shared" si="1"/>
        <v>1154</v>
      </c>
      <c r="F23" s="33">
        <f t="shared" si="2"/>
        <v>1218</v>
      </c>
      <c r="G23" s="33">
        <f>ROUND(('MS 2022-23'!G23*1.03),0)</f>
        <v>1282</v>
      </c>
    </row>
    <row r="24" spans="1:7" ht="17.25" thickTop="1" thickBot="1" x14ac:dyDescent="0.3">
      <c r="A24" s="118">
        <v>23</v>
      </c>
      <c r="B24" s="115" t="s">
        <v>73</v>
      </c>
      <c r="C24" s="35" t="s">
        <v>74</v>
      </c>
      <c r="D24" s="33">
        <f t="shared" si="0"/>
        <v>4127</v>
      </c>
      <c r="E24" s="33">
        <f t="shared" si="1"/>
        <v>4370</v>
      </c>
      <c r="F24" s="33">
        <f t="shared" si="2"/>
        <v>4612</v>
      </c>
      <c r="G24" s="33">
        <f>ROUND(('MS 2022-23'!G24*1.03),0)</f>
        <v>4855</v>
      </c>
    </row>
    <row r="25" spans="1:7" ht="15.75" x14ac:dyDescent="0.25">
      <c r="A25" s="39"/>
      <c r="B25" s="40"/>
      <c r="C25" s="40"/>
      <c r="D25" s="41"/>
      <c r="E25" s="41"/>
      <c r="F25" s="41"/>
      <c r="G25" s="41"/>
    </row>
    <row r="26" spans="1:7" ht="15" x14ac:dyDescent="0.2">
      <c r="A26" s="16"/>
      <c r="B26" s="42"/>
      <c r="C26" s="16"/>
      <c r="D26" s="2"/>
      <c r="E26" s="2"/>
      <c r="F26" s="2"/>
    </row>
    <row r="27" spans="1:7" ht="15" x14ac:dyDescent="0.25">
      <c r="A27" s="27" t="s">
        <v>37</v>
      </c>
      <c r="B27" s="43" t="s">
        <v>38</v>
      </c>
      <c r="C27" s="44"/>
      <c r="D27" s="2"/>
      <c r="E27" s="2"/>
      <c r="F27" s="2"/>
    </row>
    <row r="28" spans="1:7" ht="15" x14ac:dyDescent="0.25">
      <c r="A28" s="27" t="s">
        <v>37</v>
      </c>
      <c r="B28" s="43" t="s">
        <v>39</v>
      </c>
      <c r="C28" s="44"/>
      <c r="D28" s="2"/>
      <c r="E28" s="2"/>
      <c r="F28" s="2"/>
    </row>
    <row r="29" spans="1:7" ht="15" x14ac:dyDescent="0.25">
      <c r="A29" s="27" t="s">
        <v>37</v>
      </c>
      <c r="B29" s="43" t="s">
        <v>40</v>
      </c>
      <c r="C29" s="44"/>
      <c r="D29" s="2"/>
      <c r="E29" s="2"/>
      <c r="F29" s="2"/>
    </row>
    <row r="30" spans="1:7" ht="15" x14ac:dyDescent="0.25">
      <c r="A30" s="27" t="s">
        <v>37</v>
      </c>
      <c r="B30" s="43" t="s">
        <v>64</v>
      </c>
      <c r="C30" s="44"/>
      <c r="D30" s="2"/>
      <c r="E30" s="2"/>
      <c r="F30" s="2"/>
    </row>
    <row r="31" spans="1:7" x14ac:dyDescent="0.2">
      <c r="D31" s="2"/>
      <c r="E31" s="2"/>
      <c r="F31" s="2"/>
    </row>
    <row r="32" spans="1:7" ht="15.75" x14ac:dyDescent="0.25">
      <c r="B32" s="28" t="s">
        <v>75</v>
      </c>
      <c r="D32" s="2"/>
      <c r="E32" s="2"/>
      <c r="F32" s="2"/>
    </row>
    <row r="33" spans="2:6" ht="15.75" x14ac:dyDescent="0.25">
      <c r="B33" s="28" t="s">
        <v>76</v>
      </c>
      <c r="D33" s="2"/>
      <c r="E33" s="2"/>
      <c r="F33" s="2"/>
    </row>
    <row r="34" spans="2:6" ht="15.75" x14ac:dyDescent="0.25">
      <c r="B34" s="28" t="s">
        <v>77</v>
      </c>
      <c r="D34" s="2"/>
      <c r="E34" s="2"/>
      <c r="F34" s="2"/>
    </row>
  </sheetData>
  <pageMargins left="0.7" right="0.7" top="0.75" bottom="0.75" header="0.3" footer="0.3"/>
  <pageSetup scale="97" orientation="portrait" r:id="rId1"/>
  <headerFooter>
    <oddHeader>&amp;CMiddle School Coaching Salary Schedule
2023-24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31" zoomScaleNormal="100" zoomScalePageLayoutView="60" workbookViewId="0">
      <selection activeCell="H4" sqref="H4"/>
    </sheetView>
  </sheetViews>
  <sheetFormatPr defaultRowHeight="12.75" x14ac:dyDescent="0.2"/>
  <cols>
    <col min="1" max="1" width="4.85546875" style="1" customWidth="1"/>
    <col min="2" max="2" width="34.42578125" customWidth="1"/>
    <col min="3" max="3" width="14.28515625" bestFit="1" customWidth="1"/>
    <col min="4" max="7" width="11.7109375" style="2" bestFit="1" customWidth="1"/>
    <col min="8" max="8" width="11.7109375" style="1" bestFit="1" customWidth="1"/>
    <col min="9" max="1015" width="9" customWidth="1"/>
  </cols>
  <sheetData>
    <row r="1" spans="1:20" s="6" customFormat="1" ht="16.5" customHeight="1" thickTop="1" thickBot="1" x14ac:dyDescent="0.3">
      <c r="A1" s="3"/>
      <c r="B1" s="3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68</v>
      </c>
      <c r="J1" s="7" t="s">
        <v>69</v>
      </c>
      <c r="K1" s="7" t="s">
        <v>71</v>
      </c>
      <c r="L1" s="7" t="s">
        <v>70</v>
      </c>
      <c r="N1" s="7"/>
      <c r="P1" s="7"/>
      <c r="Q1" s="7"/>
      <c r="R1" s="7"/>
      <c r="S1" s="7"/>
      <c r="T1" s="7"/>
    </row>
    <row r="2" spans="1:20" ht="15.75" customHeight="1" thickTop="1" x14ac:dyDescent="0.25">
      <c r="A2" s="8">
        <v>1</v>
      </c>
      <c r="B2" s="59" t="s">
        <v>7</v>
      </c>
      <c r="C2" s="59" t="s">
        <v>8</v>
      </c>
      <c r="D2" s="60">
        <v>5473</v>
      </c>
      <c r="E2" s="61">
        <v>5923</v>
      </c>
      <c r="F2" s="61">
        <v>6408</v>
      </c>
      <c r="G2" s="62">
        <v>6928</v>
      </c>
      <c r="H2" s="62">
        <v>7118</v>
      </c>
      <c r="I2" s="63">
        <v>0.94699999999999995</v>
      </c>
      <c r="J2" s="63">
        <v>0.89339999999999997</v>
      </c>
      <c r="K2" s="64">
        <f>AVERAGE(I2:I8)</f>
        <v>0.96132499999999999</v>
      </c>
      <c r="L2" s="64">
        <f>AVERAGE(J2:J8)</f>
        <v>0.92090000000000005</v>
      </c>
      <c r="M2" s="46"/>
      <c r="N2" s="46"/>
      <c r="P2" s="46"/>
      <c r="Q2" s="46"/>
      <c r="R2" s="46"/>
      <c r="S2" s="46"/>
    </row>
    <row r="3" spans="1:20" ht="15.75" customHeight="1" x14ac:dyDescent="0.25">
      <c r="A3" s="9">
        <v>2</v>
      </c>
      <c r="B3" s="15" t="s">
        <v>7</v>
      </c>
      <c r="C3" s="15" t="s">
        <v>9</v>
      </c>
      <c r="D3" s="11">
        <v>4105</v>
      </c>
      <c r="E3" s="12">
        <v>4442</v>
      </c>
      <c r="F3" s="12">
        <v>4806</v>
      </c>
      <c r="G3" s="13">
        <v>5196</v>
      </c>
      <c r="H3" s="13">
        <v>5339</v>
      </c>
      <c r="I3" s="49"/>
      <c r="J3" s="49"/>
      <c r="K3" s="46"/>
      <c r="L3" s="46"/>
      <c r="M3" s="46"/>
      <c r="N3" s="46"/>
      <c r="P3" s="46"/>
      <c r="Q3" s="46"/>
      <c r="R3" s="46"/>
      <c r="S3" s="46"/>
    </row>
    <row r="4" spans="1:20" ht="15.75" customHeight="1" x14ac:dyDescent="0.25">
      <c r="A4" s="14">
        <v>3</v>
      </c>
      <c r="B4" s="65" t="s">
        <v>10</v>
      </c>
      <c r="C4" s="65" t="s">
        <v>8</v>
      </c>
      <c r="D4" s="66">
        <v>5199</v>
      </c>
      <c r="E4" s="67">
        <v>5627</v>
      </c>
      <c r="F4" s="67">
        <v>6088</v>
      </c>
      <c r="G4" s="68">
        <v>6581</v>
      </c>
      <c r="H4" s="68">
        <v>6762</v>
      </c>
      <c r="I4" s="63"/>
      <c r="J4" s="63"/>
      <c r="K4" s="64"/>
      <c r="L4" s="64"/>
      <c r="M4" s="46"/>
      <c r="N4" s="46"/>
      <c r="P4" s="46"/>
      <c r="Q4" s="46"/>
      <c r="R4" s="46"/>
      <c r="S4" s="46"/>
    </row>
    <row r="5" spans="1:20" ht="15.75" customHeight="1" x14ac:dyDescent="0.25">
      <c r="A5" s="9">
        <v>4</v>
      </c>
      <c r="B5" s="15" t="s">
        <v>10</v>
      </c>
      <c r="C5" s="15" t="s">
        <v>9</v>
      </c>
      <c r="D5" s="11">
        <v>3899</v>
      </c>
      <c r="E5" s="12">
        <v>4220</v>
      </c>
      <c r="F5" s="12">
        <v>4566</v>
      </c>
      <c r="G5" s="13">
        <v>4936</v>
      </c>
      <c r="H5" s="13">
        <v>5072</v>
      </c>
      <c r="I5" s="49"/>
      <c r="J5" s="49"/>
      <c r="K5" s="46"/>
      <c r="L5" s="46"/>
      <c r="M5" s="46"/>
      <c r="N5" s="46"/>
      <c r="P5" s="46"/>
      <c r="Q5" s="46"/>
      <c r="R5" s="46"/>
      <c r="S5" s="46"/>
    </row>
    <row r="6" spans="1:20" ht="15.75" customHeight="1" x14ac:dyDescent="0.25">
      <c r="A6" s="14">
        <v>5</v>
      </c>
      <c r="B6" s="65" t="s">
        <v>11</v>
      </c>
      <c r="C6" s="65" t="s">
        <v>8</v>
      </c>
      <c r="D6" s="66">
        <v>5199</v>
      </c>
      <c r="E6" s="67">
        <v>5627</v>
      </c>
      <c r="F6" s="67">
        <v>6088</v>
      </c>
      <c r="G6" s="68">
        <v>6581</v>
      </c>
      <c r="H6" s="68">
        <v>6762</v>
      </c>
      <c r="I6" s="63">
        <v>0.96930000000000005</v>
      </c>
      <c r="J6" s="63">
        <v>0.94069999999999998</v>
      </c>
      <c r="K6" s="64"/>
      <c r="L6" s="64"/>
      <c r="M6" s="46"/>
      <c r="N6" s="46"/>
      <c r="P6" s="46"/>
      <c r="Q6" s="46"/>
      <c r="R6" s="46"/>
      <c r="S6" s="46"/>
    </row>
    <row r="7" spans="1:20" ht="15.75" customHeight="1" x14ac:dyDescent="0.25">
      <c r="A7" s="9">
        <v>6</v>
      </c>
      <c r="B7" s="15" t="s">
        <v>11</v>
      </c>
      <c r="C7" s="15" t="s">
        <v>9</v>
      </c>
      <c r="D7" s="11">
        <v>3899</v>
      </c>
      <c r="E7" s="12">
        <v>4220</v>
      </c>
      <c r="F7" s="12">
        <v>4566</v>
      </c>
      <c r="G7" s="13">
        <v>4936</v>
      </c>
      <c r="H7" s="13">
        <v>5072</v>
      </c>
      <c r="I7" s="49">
        <v>0.96930000000000005</v>
      </c>
      <c r="J7" s="49">
        <v>0.94069999999999998</v>
      </c>
      <c r="K7" s="46"/>
      <c r="L7" s="46"/>
      <c r="M7" s="46"/>
      <c r="N7" s="46"/>
      <c r="P7" s="46"/>
      <c r="Q7" s="46"/>
      <c r="R7" s="46"/>
      <c r="S7" s="46"/>
    </row>
    <row r="8" spans="1:20" ht="15.75" customHeight="1" x14ac:dyDescent="0.25">
      <c r="A8" s="14">
        <v>7</v>
      </c>
      <c r="B8" s="50" t="s">
        <v>12</v>
      </c>
      <c r="C8" s="50" t="s">
        <v>8</v>
      </c>
      <c r="D8" s="51">
        <v>4472</v>
      </c>
      <c r="E8" s="52">
        <v>4840</v>
      </c>
      <c r="F8" s="52">
        <v>5236</v>
      </c>
      <c r="G8" s="53">
        <v>5660</v>
      </c>
      <c r="H8" s="53">
        <v>5816</v>
      </c>
      <c r="I8" s="54">
        <v>0.9597</v>
      </c>
      <c r="J8" s="54">
        <v>0.90880000000000005</v>
      </c>
      <c r="K8" s="55">
        <f>AVERAGE(I8:I18)</f>
        <v>0.96642499999999998</v>
      </c>
      <c r="L8" s="55">
        <f>AVERAGE(J8:J18)</f>
        <v>0.92709999999999992</v>
      </c>
      <c r="M8" s="46"/>
      <c r="N8" s="46"/>
      <c r="P8" s="46"/>
      <c r="Q8" s="46"/>
      <c r="R8" s="46"/>
      <c r="S8" s="46"/>
    </row>
    <row r="9" spans="1:20" ht="15.75" customHeight="1" x14ac:dyDescent="0.25">
      <c r="A9" s="14">
        <v>8</v>
      </c>
      <c r="B9" s="15" t="s">
        <v>12</v>
      </c>
      <c r="C9" s="15" t="s">
        <v>9</v>
      </c>
      <c r="D9" s="11">
        <v>3354</v>
      </c>
      <c r="E9" s="12">
        <v>3630</v>
      </c>
      <c r="F9" s="12">
        <v>3927</v>
      </c>
      <c r="G9" s="13">
        <v>4245</v>
      </c>
      <c r="H9" s="13">
        <v>4362</v>
      </c>
      <c r="I9" s="49"/>
      <c r="J9" s="49"/>
      <c r="K9" s="46"/>
      <c r="L9" s="46"/>
      <c r="M9" s="46"/>
      <c r="N9" s="46"/>
      <c r="P9" s="46"/>
      <c r="Q9" s="46"/>
      <c r="R9" s="46"/>
      <c r="S9" s="46"/>
    </row>
    <row r="10" spans="1:20" ht="15.75" customHeight="1" x14ac:dyDescent="0.25">
      <c r="A10" s="9">
        <v>9</v>
      </c>
      <c r="B10" s="50" t="s">
        <v>13</v>
      </c>
      <c r="C10" s="50" t="s">
        <v>8</v>
      </c>
      <c r="D10" s="51">
        <v>4472</v>
      </c>
      <c r="E10" s="52">
        <v>4840</v>
      </c>
      <c r="F10" s="52">
        <v>5236</v>
      </c>
      <c r="G10" s="53">
        <v>5660</v>
      </c>
      <c r="H10" s="53">
        <v>5816</v>
      </c>
      <c r="I10" s="54">
        <v>0.98580000000000001</v>
      </c>
      <c r="J10" s="54">
        <v>0.94199999999999995</v>
      </c>
      <c r="K10" s="55"/>
      <c r="L10" s="55"/>
      <c r="M10" s="46"/>
      <c r="N10" s="46"/>
      <c r="P10" s="46"/>
      <c r="Q10" s="46"/>
      <c r="R10" s="46"/>
      <c r="S10" s="46"/>
    </row>
    <row r="11" spans="1:20" ht="15.75" customHeight="1" x14ac:dyDescent="0.25">
      <c r="A11" s="9">
        <v>10</v>
      </c>
      <c r="B11" s="15" t="s">
        <v>13</v>
      </c>
      <c r="C11" s="15" t="s">
        <v>9</v>
      </c>
      <c r="D11" s="11">
        <v>3354</v>
      </c>
      <c r="E11" s="12">
        <v>3630</v>
      </c>
      <c r="F11" s="12">
        <v>3927</v>
      </c>
      <c r="G11" s="13">
        <v>4245</v>
      </c>
      <c r="H11" s="13">
        <v>4362</v>
      </c>
      <c r="I11" s="49"/>
      <c r="J11" s="49"/>
      <c r="K11" s="46"/>
      <c r="L11" s="46"/>
      <c r="M11" s="46"/>
      <c r="N11" s="46"/>
      <c r="P11" s="46"/>
      <c r="Q11" s="46"/>
      <c r="R11" s="46"/>
      <c r="S11" s="46"/>
    </row>
    <row r="12" spans="1:20" ht="15.75" customHeight="1" x14ac:dyDescent="0.25">
      <c r="A12" s="14">
        <v>11</v>
      </c>
      <c r="B12" s="65" t="s">
        <v>14</v>
      </c>
      <c r="C12" s="65" t="s">
        <v>8</v>
      </c>
      <c r="D12" s="66">
        <v>4652</v>
      </c>
      <c r="E12" s="67">
        <v>5035</v>
      </c>
      <c r="F12" s="67">
        <v>5447</v>
      </c>
      <c r="G12" s="68">
        <v>5888</v>
      </c>
      <c r="H12" s="68">
        <v>6050</v>
      </c>
      <c r="I12" s="63"/>
      <c r="J12" s="63"/>
      <c r="K12" s="64"/>
      <c r="L12" s="64"/>
      <c r="M12" s="46"/>
      <c r="N12" s="46"/>
      <c r="P12" s="46"/>
      <c r="Q12" s="46"/>
      <c r="R12" s="46"/>
      <c r="S12" s="46"/>
    </row>
    <row r="13" spans="1:20" ht="15.75" customHeight="1" x14ac:dyDescent="0.25">
      <c r="A13" s="14">
        <v>12</v>
      </c>
      <c r="B13" s="15" t="s">
        <v>14</v>
      </c>
      <c r="C13" s="15" t="s">
        <v>9</v>
      </c>
      <c r="D13" s="11">
        <v>3489</v>
      </c>
      <c r="E13" s="12">
        <v>3776</v>
      </c>
      <c r="F13" s="12">
        <v>4085</v>
      </c>
      <c r="G13" s="13">
        <v>4416</v>
      </c>
      <c r="H13" s="13">
        <v>4538</v>
      </c>
      <c r="I13" s="49"/>
      <c r="J13" s="49"/>
      <c r="K13" s="46"/>
      <c r="L13" s="46"/>
      <c r="M13" s="46"/>
      <c r="N13" s="46"/>
      <c r="P13" s="46"/>
      <c r="Q13" s="46"/>
      <c r="R13" s="46"/>
      <c r="S13" s="46"/>
    </row>
    <row r="14" spans="1:20" ht="15.75" customHeight="1" x14ac:dyDescent="0.25">
      <c r="A14" s="9">
        <v>13</v>
      </c>
      <c r="B14" s="65" t="s">
        <v>15</v>
      </c>
      <c r="C14" s="65" t="s">
        <v>8</v>
      </c>
      <c r="D14" s="66">
        <v>4652</v>
      </c>
      <c r="E14" s="67">
        <v>5035</v>
      </c>
      <c r="F14" s="67">
        <v>5447</v>
      </c>
      <c r="G14" s="68">
        <v>5888</v>
      </c>
      <c r="H14" s="68">
        <v>6050</v>
      </c>
      <c r="I14" s="63">
        <v>0.97850000000000004</v>
      </c>
      <c r="J14" s="63">
        <v>0.94350000000000001</v>
      </c>
      <c r="K14" s="64"/>
      <c r="L14" s="64"/>
      <c r="M14" s="46"/>
      <c r="N14" s="46"/>
      <c r="P14" s="46"/>
      <c r="Q14" s="46"/>
      <c r="R14" s="46"/>
      <c r="S14" s="46"/>
    </row>
    <row r="15" spans="1:20" ht="15.75" customHeight="1" x14ac:dyDescent="0.25">
      <c r="A15" s="9">
        <v>14</v>
      </c>
      <c r="B15" s="15" t="s">
        <v>15</v>
      </c>
      <c r="C15" s="15" t="s">
        <v>9</v>
      </c>
      <c r="D15" s="11">
        <v>3489</v>
      </c>
      <c r="E15" s="12">
        <v>3776</v>
      </c>
      <c r="F15" s="12">
        <v>4085</v>
      </c>
      <c r="G15" s="13">
        <v>4416</v>
      </c>
      <c r="H15" s="13">
        <v>4538</v>
      </c>
      <c r="I15" s="49"/>
      <c r="J15" s="49"/>
      <c r="K15" s="46"/>
      <c r="L15" s="46"/>
      <c r="M15" s="46"/>
      <c r="N15" s="46"/>
      <c r="P15" s="46"/>
      <c r="Q15" s="46"/>
      <c r="R15" s="46"/>
      <c r="S15" s="46"/>
    </row>
    <row r="16" spans="1:20" ht="15.75" customHeight="1" x14ac:dyDescent="0.25">
      <c r="A16" s="14">
        <v>15</v>
      </c>
      <c r="B16" s="65" t="s">
        <v>16</v>
      </c>
      <c r="C16" s="65" t="s">
        <v>8</v>
      </c>
      <c r="D16" s="66">
        <v>5001</v>
      </c>
      <c r="E16" s="67">
        <v>5412</v>
      </c>
      <c r="F16" s="67">
        <v>5855</v>
      </c>
      <c r="G16" s="68">
        <v>6330</v>
      </c>
      <c r="H16" s="68">
        <v>6504</v>
      </c>
      <c r="I16" s="63">
        <v>0.94169999999999998</v>
      </c>
      <c r="J16" s="63">
        <v>0.91410000000000002</v>
      </c>
      <c r="K16" s="64"/>
      <c r="L16" s="64"/>
      <c r="M16" s="46"/>
      <c r="N16" s="46"/>
      <c r="P16" s="46"/>
      <c r="Q16" s="46"/>
      <c r="R16" s="46"/>
      <c r="S16" s="46"/>
    </row>
    <row r="17" spans="1:19" ht="15.75" customHeight="1" x14ac:dyDescent="0.25">
      <c r="A17" s="14">
        <v>16</v>
      </c>
      <c r="B17" s="15" t="s">
        <v>16</v>
      </c>
      <c r="C17" s="15" t="s">
        <v>9</v>
      </c>
      <c r="D17" s="11">
        <v>3751</v>
      </c>
      <c r="E17" s="12">
        <v>4059</v>
      </c>
      <c r="F17" s="12">
        <v>4392</v>
      </c>
      <c r="G17" s="13">
        <v>4748</v>
      </c>
      <c r="H17" s="13">
        <v>4878</v>
      </c>
      <c r="I17" s="49"/>
      <c r="J17" s="49"/>
      <c r="K17" s="46"/>
      <c r="L17" s="46"/>
      <c r="M17" s="46"/>
      <c r="N17" s="46"/>
      <c r="P17" s="46"/>
      <c r="Q17" s="46"/>
      <c r="R17" s="46"/>
      <c r="S17" s="46"/>
    </row>
    <row r="18" spans="1:19" ht="15.75" customHeight="1" x14ac:dyDescent="0.25">
      <c r="A18" s="9">
        <v>17</v>
      </c>
      <c r="B18" s="50" t="s">
        <v>17</v>
      </c>
      <c r="C18" s="50" t="s">
        <v>8</v>
      </c>
      <c r="D18" s="51">
        <v>4472</v>
      </c>
      <c r="E18" s="52">
        <v>4840</v>
      </c>
      <c r="F18" s="52">
        <v>5236</v>
      </c>
      <c r="G18" s="53">
        <v>5660</v>
      </c>
      <c r="H18" s="53">
        <v>5816</v>
      </c>
      <c r="I18" s="54"/>
      <c r="J18" s="54"/>
      <c r="K18" s="55"/>
      <c r="L18" s="55"/>
      <c r="M18" s="46"/>
      <c r="N18" s="46"/>
      <c r="P18" s="46"/>
      <c r="Q18" s="46"/>
      <c r="R18" s="46"/>
      <c r="S18" s="46"/>
    </row>
    <row r="19" spans="1:19" ht="15.75" customHeight="1" x14ac:dyDescent="0.25">
      <c r="A19" s="9">
        <v>18</v>
      </c>
      <c r="B19" s="50" t="s">
        <v>18</v>
      </c>
      <c r="C19" s="50" t="s">
        <v>8</v>
      </c>
      <c r="D19" s="51">
        <v>4472</v>
      </c>
      <c r="E19" s="52">
        <v>4840</v>
      </c>
      <c r="F19" s="52">
        <v>5236</v>
      </c>
      <c r="G19" s="53">
        <v>5660</v>
      </c>
      <c r="H19" s="53">
        <v>5816</v>
      </c>
      <c r="I19" s="54">
        <v>1.0573999999999999</v>
      </c>
      <c r="J19" s="54">
        <v>1.0694999999999999</v>
      </c>
      <c r="K19" s="55"/>
      <c r="L19" s="55"/>
      <c r="M19" s="46"/>
      <c r="N19" s="46"/>
      <c r="P19" s="46"/>
      <c r="Q19" s="46"/>
      <c r="R19" s="46"/>
      <c r="S19" s="46"/>
    </row>
    <row r="20" spans="1:19" ht="15.75" customHeight="1" x14ac:dyDescent="0.25">
      <c r="A20" s="9">
        <v>19</v>
      </c>
      <c r="B20" s="10" t="s">
        <v>19</v>
      </c>
      <c r="C20" s="10" t="s">
        <v>9</v>
      </c>
      <c r="D20" s="11">
        <v>3354</v>
      </c>
      <c r="E20" s="12">
        <v>3630</v>
      </c>
      <c r="F20" s="12">
        <v>3927</v>
      </c>
      <c r="G20" s="13">
        <v>4245</v>
      </c>
      <c r="H20" s="13">
        <v>4362</v>
      </c>
      <c r="I20" s="49"/>
      <c r="J20" s="49"/>
      <c r="K20" s="46"/>
      <c r="L20" s="46"/>
      <c r="M20" s="46"/>
      <c r="N20" s="46"/>
      <c r="P20" s="46"/>
      <c r="Q20" s="46"/>
      <c r="R20" s="46"/>
      <c r="S20" s="46"/>
    </row>
    <row r="21" spans="1:19" ht="15.75" customHeight="1" x14ac:dyDescent="0.25">
      <c r="A21" s="9">
        <v>20</v>
      </c>
      <c r="B21" s="10" t="s">
        <v>20</v>
      </c>
      <c r="C21" s="10" t="s">
        <v>9</v>
      </c>
      <c r="D21" s="11">
        <v>3354</v>
      </c>
      <c r="E21" s="12">
        <v>3630</v>
      </c>
      <c r="F21" s="12">
        <v>3927</v>
      </c>
      <c r="G21" s="13">
        <v>4245</v>
      </c>
      <c r="H21" s="13">
        <v>4362</v>
      </c>
      <c r="I21" s="49"/>
      <c r="J21" s="49"/>
      <c r="K21" s="46"/>
      <c r="L21" s="46"/>
      <c r="M21" s="46"/>
      <c r="N21" s="46"/>
      <c r="P21" s="46"/>
      <c r="Q21" s="46"/>
      <c r="R21" s="46"/>
      <c r="S21" s="46"/>
    </row>
    <row r="22" spans="1:19" ht="15.75" customHeight="1" x14ac:dyDescent="0.25">
      <c r="A22" s="9">
        <v>21</v>
      </c>
      <c r="B22" s="50" t="s">
        <v>21</v>
      </c>
      <c r="C22" s="50" t="s">
        <v>8</v>
      </c>
      <c r="D22" s="51">
        <v>4472</v>
      </c>
      <c r="E22" s="52">
        <v>4840</v>
      </c>
      <c r="F22" s="52">
        <v>5236</v>
      </c>
      <c r="G22" s="53">
        <v>5660</v>
      </c>
      <c r="H22" s="53">
        <v>5816</v>
      </c>
      <c r="I22" s="54"/>
      <c r="J22" s="54"/>
      <c r="K22" s="55"/>
      <c r="L22" s="55"/>
      <c r="M22" s="46"/>
      <c r="N22" s="69">
        <v>2.3328149300155521E-2</v>
      </c>
      <c r="P22" s="46"/>
      <c r="Q22" s="46"/>
      <c r="R22" s="46"/>
      <c r="S22" s="46"/>
    </row>
    <row r="23" spans="1:19" ht="15.75" customHeight="1" x14ac:dyDescent="0.25">
      <c r="A23" s="14">
        <v>22</v>
      </c>
      <c r="B23" s="50" t="s">
        <v>22</v>
      </c>
      <c r="C23" s="50" t="s">
        <v>8</v>
      </c>
      <c r="D23" s="51">
        <v>4472</v>
      </c>
      <c r="E23" s="52">
        <v>4840</v>
      </c>
      <c r="F23" s="52">
        <v>5236</v>
      </c>
      <c r="G23" s="53">
        <v>5660</v>
      </c>
      <c r="H23" s="53">
        <v>5816</v>
      </c>
      <c r="I23" s="54">
        <v>1.1113999999999999</v>
      </c>
      <c r="J23" s="54">
        <v>1.0946</v>
      </c>
      <c r="K23" s="55"/>
      <c r="L23" s="55"/>
      <c r="M23" s="46"/>
      <c r="N23" s="46"/>
      <c r="P23" s="46"/>
      <c r="Q23" s="46"/>
      <c r="R23" s="46"/>
      <c r="S23" s="46"/>
    </row>
    <row r="24" spans="1:19" ht="15.75" customHeight="1" thickBot="1" x14ac:dyDescent="0.3">
      <c r="A24" s="9">
        <v>23</v>
      </c>
      <c r="B24" s="10" t="s">
        <v>23</v>
      </c>
      <c r="C24" s="10" t="s">
        <v>8</v>
      </c>
      <c r="D24" s="11">
        <v>3684</v>
      </c>
      <c r="E24" s="12">
        <v>3987</v>
      </c>
      <c r="F24" s="12">
        <v>4313</v>
      </c>
      <c r="G24" s="13">
        <v>4663</v>
      </c>
      <c r="H24" s="13">
        <v>4791</v>
      </c>
      <c r="I24" s="57">
        <v>0.93969999999999998</v>
      </c>
      <c r="J24" s="49">
        <v>0.91949999999999998</v>
      </c>
      <c r="K24" s="46"/>
      <c r="L24" s="46"/>
      <c r="M24" s="46"/>
      <c r="N24" s="46"/>
      <c r="P24" s="46"/>
      <c r="Q24" s="46"/>
      <c r="R24" s="46"/>
      <c r="S24" s="46"/>
    </row>
    <row r="25" spans="1:19" ht="15.75" customHeight="1" x14ac:dyDescent="0.25">
      <c r="A25" s="9">
        <v>24</v>
      </c>
      <c r="B25" s="50" t="s">
        <v>24</v>
      </c>
      <c r="C25" s="50" t="s">
        <v>8</v>
      </c>
      <c r="D25" s="51">
        <v>4472</v>
      </c>
      <c r="E25" s="52">
        <v>4840</v>
      </c>
      <c r="F25" s="52">
        <v>5236</v>
      </c>
      <c r="G25" s="53">
        <v>5660</v>
      </c>
      <c r="H25" s="53">
        <v>5816</v>
      </c>
      <c r="I25" s="54">
        <v>1.1187</v>
      </c>
      <c r="J25" s="54">
        <v>1.0802</v>
      </c>
      <c r="K25" s="55"/>
      <c r="L25" s="55"/>
      <c r="M25" s="46"/>
      <c r="N25" s="46"/>
      <c r="P25" s="46"/>
      <c r="Q25" s="46"/>
      <c r="R25" s="46"/>
      <c r="S25" s="46"/>
    </row>
    <row r="26" spans="1:19" ht="15.75" customHeight="1" x14ac:dyDescent="0.25">
      <c r="A26" s="9">
        <v>25</v>
      </c>
      <c r="B26" s="10" t="s">
        <v>24</v>
      </c>
      <c r="C26" s="10" t="s">
        <v>9</v>
      </c>
      <c r="D26" s="11">
        <v>3354</v>
      </c>
      <c r="E26" s="12">
        <v>3630</v>
      </c>
      <c r="F26" s="12">
        <v>3927</v>
      </c>
      <c r="G26" s="13">
        <v>4245</v>
      </c>
      <c r="H26" s="13">
        <v>4362</v>
      </c>
      <c r="I26" s="49"/>
      <c r="J26" s="49"/>
      <c r="K26" s="46"/>
      <c r="L26" s="46"/>
      <c r="M26" s="46"/>
      <c r="N26" s="46"/>
      <c r="P26" s="46"/>
      <c r="Q26" s="46"/>
      <c r="R26" s="46"/>
      <c r="S26" s="46"/>
    </row>
    <row r="27" spans="1:19" ht="15.75" customHeight="1" x14ac:dyDescent="0.25">
      <c r="A27" s="9">
        <v>26</v>
      </c>
      <c r="B27" s="50" t="s">
        <v>25</v>
      </c>
      <c r="C27" s="50" t="s">
        <v>8</v>
      </c>
      <c r="D27" s="51">
        <v>4472</v>
      </c>
      <c r="E27" s="52">
        <v>4840</v>
      </c>
      <c r="F27" s="52">
        <v>5236</v>
      </c>
      <c r="G27" s="53">
        <v>5660</v>
      </c>
      <c r="H27" s="53">
        <v>5816</v>
      </c>
      <c r="I27" s="54">
        <v>0.97430000000000005</v>
      </c>
      <c r="J27" s="54">
        <v>0.92510000000000003</v>
      </c>
      <c r="K27" s="55"/>
      <c r="L27" s="55"/>
      <c r="M27" s="46"/>
      <c r="N27" s="46"/>
      <c r="P27" s="46"/>
      <c r="Q27" s="46"/>
      <c r="R27" s="46"/>
      <c r="S27" s="46"/>
    </row>
    <row r="28" spans="1:19" ht="15.75" customHeight="1" x14ac:dyDescent="0.25">
      <c r="A28" s="14">
        <v>27</v>
      </c>
      <c r="B28" s="10" t="s">
        <v>25</v>
      </c>
      <c r="C28" s="10" t="s">
        <v>9</v>
      </c>
      <c r="D28" s="11">
        <v>3354</v>
      </c>
      <c r="E28" s="12">
        <v>3630</v>
      </c>
      <c r="F28" s="12">
        <v>3927</v>
      </c>
      <c r="G28" s="13">
        <v>4245</v>
      </c>
      <c r="H28" s="13">
        <v>4362</v>
      </c>
      <c r="I28" s="49"/>
      <c r="J28" s="49"/>
      <c r="K28" s="46"/>
      <c r="L28" s="46"/>
      <c r="M28" s="46"/>
      <c r="N28" s="46"/>
      <c r="P28" s="46"/>
      <c r="Q28" s="46"/>
      <c r="R28" s="46"/>
      <c r="S28" s="46"/>
    </row>
    <row r="29" spans="1:19" ht="15.75" customHeight="1" x14ac:dyDescent="0.25">
      <c r="A29" s="9">
        <v>28</v>
      </c>
      <c r="B29" s="50" t="s">
        <v>26</v>
      </c>
      <c r="C29" s="50" t="s">
        <v>8</v>
      </c>
      <c r="D29" s="51">
        <v>4472</v>
      </c>
      <c r="E29" s="52">
        <v>4840</v>
      </c>
      <c r="F29" s="52">
        <v>5236</v>
      </c>
      <c r="G29" s="53">
        <v>5660</v>
      </c>
      <c r="H29" s="53">
        <v>5816</v>
      </c>
      <c r="I29" s="54">
        <v>0.9587</v>
      </c>
      <c r="J29" s="54">
        <v>0.89290000000000003</v>
      </c>
      <c r="K29" s="55"/>
      <c r="L29" s="55"/>
      <c r="M29" s="46"/>
      <c r="N29" s="46"/>
      <c r="P29" s="46"/>
      <c r="Q29" s="46"/>
      <c r="R29" s="46"/>
      <c r="S29" s="46"/>
    </row>
    <row r="30" spans="1:19" ht="15.75" customHeight="1" x14ac:dyDescent="0.25">
      <c r="A30" s="14">
        <v>29</v>
      </c>
      <c r="B30" s="10" t="s">
        <v>26</v>
      </c>
      <c r="C30" s="10" t="s">
        <v>9</v>
      </c>
      <c r="D30" s="11">
        <v>3354</v>
      </c>
      <c r="E30" s="12">
        <v>3630</v>
      </c>
      <c r="F30" s="12">
        <v>3927</v>
      </c>
      <c r="G30" s="13">
        <v>4245</v>
      </c>
      <c r="H30" s="13">
        <v>4362</v>
      </c>
      <c r="I30" s="49"/>
      <c r="J30" s="49"/>
      <c r="K30" s="46"/>
      <c r="L30" s="46"/>
      <c r="M30" s="46"/>
      <c r="N30" s="46"/>
      <c r="P30" s="46"/>
      <c r="Q30" s="46"/>
      <c r="R30" s="46"/>
      <c r="S30" s="46"/>
    </row>
    <row r="31" spans="1:19" ht="15.75" customHeight="1" x14ac:dyDescent="0.25">
      <c r="A31" s="9">
        <v>30</v>
      </c>
      <c r="B31" s="50" t="s">
        <v>27</v>
      </c>
      <c r="C31" s="50" t="s">
        <v>8</v>
      </c>
      <c r="D31" s="51">
        <v>4472</v>
      </c>
      <c r="E31" s="52">
        <v>4840</v>
      </c>
      <c r="F31" s="52">
        <v>5236</v>
      </c>
      <c r="G31" s="53">
        <v>5660</v>
      </c>
      <c r="H31" s="53">
        <v>5816</v>
      </c>
      <c r="I31" s="54"/>
      <c r="J31" s="54"/>
      <c r="K31" s="55"/>
      <c r="L31" s="55"/>
      <c r="M31" s="46"/>
      <c r="N31" s="46"/>
      <c r="P31" s="46"/>
      <c r="Q31" s="46"/>
      <c r="R31" s="46"/>
      <c r="S31" s="46"/>
    </row>
    <row r="32" spans="1:19" ht="15.75" customHeight="1" x14ac:dyDescent="0.25">
      <c r="A32" s="14">
        <v>31</v>
      </c>
      <c r="B32" s="50" t="s">
        <v>28</v>
      </c>
      <c r="C32" s="50" t="s">
        <v>8</v>
      </c>
      <c r="D32" s="51">
        <v>4472</v>
      </c>
      <c r="E32" s="52">
        <v>4840</v>
      </c>
      <c r="F32" s="52">
        <v>5236</v>
      </c>
      <c r="G32" s="53">
        <v>5660</v>
      </c>
      <c r="H32" s="53">
        <v>5816</v>
      </c>
      <c r="I32" s="54">
        <v>0.997</v>
      </c>
      <c r="J32" s="54">
        <v>0.95569999999999999</v>
      </c>
      <c r="K32" s="55"/>
      <c r="L32" s="55"/>
      <c r="M32" s="46"/>
      <c r="N32" s="46"/>
      <c r="P32" s="46"/>
      <c r="Q32" s="46"/>
      <c r="R32" s="46"/>
      <c r="S32" s="46"/>
    </row>
    <row r="33" spans="1:19" ht="15.75" customHeight="1" x14ac:dyDescent="0.25">
      <c r="A33" s="14">
        <v>34</v>
      </c>
      <c r="B33" s="65" t="s">
        <v>29</v>
      </c>
      <c r="C33" s="65" t="s">
        <v>30</v>
      </c>
      <c r="D33" s="66">
        <v>5033</v>
      </c>
      <c r="E33" s="67">
        <v>5448</v>
      </c>
      <c r="F33" s="67">
        <v>5894</v>
      </c>
      <c r="G33" s="68">
        <v>6371</v>
      </c>
      <c r="H33" s="68">
        <v>6547</v>
      </c>
      <c r="I33" s="63"/>
      <c r="J33" s="63"/>
      <c r="K33" s="64"/>
      <c r="L33" s="64"/>
      <c r="M33" s="46"/>
      <c r="N33" s="46"/>
      <c r="P33" s="46"/>
      <c r="Q33" s="46"/>
      <c r="R33" s="46"/>
      <c r="S33" s="46"/>
    </row>
    <row r="34" spans="1:19" ht="15.75" customHeight="1" x14ac:dyDescent="0.25">
      <c r="A34" s="14">
        <v>35</v>
      </c>
      <c r="B34" s="15" t="s">
        <v>31</v>
      </c>
      <c r="C34" s="15" t="s">
        <v>30</v>
      </c>
      <c r="D34" s="11">
        <v>3684</v>
      </c>
      <c r="E34" s="12">
        <v>3987</v>
      </c>
      <c r="F34" s="12">
        <v>4313</v>
      </c>
      <c r="G34" s="13">
        <v>4663</v>
      </c>
      <c r="H34" s="13">
        <v>4791</v>
      </c>
      <c r="I34" s="49"/>
      <c r="J34" s="49"/>
      <c r="K34" s="46"/>
      <c r="L34" s="46"/>
      <c r="M34" s="46"/>
      <c r="N34" s="46"/>
      <c r="P34" s="46"/>
      <c r="Q34" s="46"/>
      <c r="R34" s="46"/>
      <c r="S34" s="46"/>
    </row>
    <row r="35" spans="1:19" ht="15.75" customHeight="1" x14ac:dyDescent="0.25">
      <c r="A35" s="14">
        <v>36</v>
      </c>
      <c r="B35" s="15" t="s">
        <v>32</v>
      </c>
      <c r="C35" s="15" t="s">
        <v>9</v>
      </c>
      <c r="D35" s="11">
        <v>3354</v>
      </c>
      <c r="E35" s="12">
        <v>3630</v>
      </c>
      <c r="F35" s="12">
        <v>3927</v>
      </c>
      <c r="G35" s="13">
        <v>4245</v>
      </c>
      <c r="H35" s="13">
        <v>4362</v>
      </c>
      <c r="I35" s="49"/>
      <c r="J35" s="49"/>
      <c r="K35" s="46"/>
      <c r="L35" s="46"/>
      <c r="M35" s="46"/>
      <c r="N35" s="46"/>
      <c r="P35" s="46"/>
      <c r="Q35" s="46"/>
      <c r="R35" s="46"/>
      <c r="S35" s="46"/>
    </row>
    <row r="36" spans="1:19" ht="15.75" customHeight="1" x14ac:dyDescent="0.25">
      <c r="A36" s="14">
        <v>37</v>
      </c>
      <c r="B36" s="15" t="s">
        <v>33</v>
      </c>
      <c r="C36" s="10" t="s">
        <v>8</v>
      </c>
      <c r="D36" s="11">
        <v>3684</v>
      </c>
      <c r="E36" s="12">
        <v>3987</v>
      </c>
      <c r="F36" s="12">
        <v>4313</v>
      </c>
      <c r="G36" s="13">
        <v>4663</v>
      </c>
      <c r="H36" s="13">
        <v>4791</v>
      </c>
      <c r="I36" s="56">
        <v>1.3494999999999999</v>
      </c>
      <c r="J36" s="49"/>
      <c r="K36" s="46"/>
      <c r="L36" s="46"/>
      <c r="M36" s="46"/>
      <c r="N36" s="46"/>
      <c r="P36" s="46"/>
      <c r="Q36" s="46"/>
      <c r="R36" s="46"/>
      <c r="S36" s="46"/>
    </row>
    <row r="37" spans="1:19" s="16" customFormat="1" ht="15.75" customHeight="1" x14ac:dyDescent="0.25">
      <c r="A37" s="14">
        <v>38</v>
      </c>
      <c r="B37" s="15" t="s">
        <v>34</v>
      </c>
      <c r="C37" s="15" t="s">
        <v>9</v>
      </c>
      <c r="D37" s="11">
        <v>3354</v>
      </c>
      <c r="E37" s="12">
        <v>3630</v>
      </c>
      <c r="F37" s="12">
        <v>3927</v>
      </c>
      <c r="G37" s="13">
        <v>4245</v>
      </c>
      <c r="H37" s="13">
        <v>4362</v>
      </c>
      <c r="I37" s="49"/>
      <c r="J37" s="49"/>
      <c r="K37" s="46"/>
      <c r="L37" s="46"/>
      <c r="M37" s="46"/>
      <c r="N37" s="46"/>
      <c r="P37" s="46"/>
      <c r="Q37" s="46"/>
      <c r="R37" s="46"/>
      <c r="S37" s="46"/>
    </row>
    <row r="38" spans="1:19" s="16" customFormat="1" ht="15.75" customHeight="1" x14ac:dyDescent="0.25">
      <c r="A38" s="14">
        <v>39</v>
      </c>
      <c r="B38" s="15" t="s">
        <v>33</v>
      </c>
      <c r="C38" s="15" t="s">
        <v>9</v>
      </c>
      <c r="D38" s="11">
        <v>2763</v>
      </c>
      <c r="E38" s="12">
        <v>2990</v>
      </c>
      <c r="F38" s="12">
        <v>3235</v>
      </c>
      <c r="G38" s="13">
        <v>3497</v>
      </c>
      <c r="H38" s="13">
        <v>3593</v>
      </c>
      <c r="I38" s="49"/>
      <c r="J38" s="49"/>
      <c r="K38" s="46"/>
      <c r="L38" s="46"/>
      <c r="M38" s="46"/>
      <c r="N38" s="46"/>
      <c r="P38" s="46"/>
      <c r="Q38" s="46"/>
      <c r="R38" s="46"/>
      <c r="S38" s="46"/>
    </row>
    <row r="39" spans="1:19" ht="15.75" customHeight="1" x14ac:dyDescent="0.25">
      <c r="A39" s="17">
        <v>40</v>
      </c>
      <c r="B39" s="15" t="s">
        <v>35</v>
      </c>
      <c r="C39" s="15" t="s">
        <v>9</v>
      </c>
      <c r="D39" s="11">
        <v>3354</v>
      </c>
      <c r="E39" s="12">
        <v>3630</v>
      </c>
      <c r="F39" s="12">
        <v>3927</v>
      </c>
      <c r="G39" s="13">
        <v>4245</v>
      </c>
      <c r="H39" s="13">
        <v>4362</v>
      </c>
      <c r="I39" s="49"/>
      <c r="J39" s="49"/>
      <c r="K39" s="46"/>
      <c r="L39" s="46"/>
      <c r="M39" s="46"/>
      <c r="N39" s="46"/>
      <c r="P39" s="46"/>
      <c r="Q39" s="46"/>
      <c r="R39" s="46"/>
      <c r="S39" s="46"/>
    </row>
    <row r="40" spans="1:19" ht="16.5" customHeight="1" thickBot="1" x14ac:dyDescent="0.3">
      <c r="A40" s="17">
        <v>41</v>
      </c>
      <c r="B40" s="18" t="s">
        <v>36</v>
      </c>
      <c r="C40" s="18" t="s">
        <v>9</v>
      </c>
      <c r="D40" s="19">
        <v>3354</v>
      </c>
      <c r="E40" s="20">
        <v>3630</v>
      </c>
      <c r="F40" s="20">
        <v>3927</v>
      </c>
      <c r="G40" s="21">
        <v>4245</v>
      </c>
      <c r="H40" s="21">
        <v>4362</v>
      </c>
      <c r="I40" s="49"/>
      <c r="J40" s="49"/>
      <c r="K40" s="46"/>
      <c r="L40" s="46"/>
      <c r="M40" s="46"/>
      <c r="N40" s="46"/>
      <c r="P40" s="46"/>
      <c r="Q40" s="46"/>
      <c r="R40" s="46"/>
      <c r="S40" s="46"/>
    </row>
    <row r="41" spans="1:19" ht="12.75" customHeight="1" thickTop="1" x14ac:dyDescent="0.2">
      <c r="A41" s="22"/>
      <c r="B41" s="23"/>
      <c r="C41" s="23"/>
      <c r="D41" s="23"/>
      <c r="E41" s="23"/>
      <c r="F41" s="23"/>
      <c r="G41" s="23"/>
      <c r="H41" s="23"/>
      <c r="I41" s="48"/>
      <c r="J41" s="48"/>
    </row>
    <row r="42" spans="1:19" ht="12.75" customHeight="1" x14ac:dyDescent="0.2">
      <c r="A42" s="24"/>
      <c r="B42" s="25"/>
      <c r="C42" s="25"/>
      <c r="D42" s="25"/>
      <c r="E42" s="25"/>
      <c r="F42" s="25"/>
      <c r="G42" s="25"/>
      <c r="H42" s="26"/>
    </row>
    <row r="43" spans="1:19" ht="15" customHeight="1" x14ac:dyDescent="0.25">
      <c r="A43" s="27" t="s">
        <v>37</v>
      </c>
      <c r="B43" s="28" t="s">
        <v>38</v>
      </c>
      <c r="H43" s="2"/>
    </row>
    <row r="44" spans="1:19" ht="15" customHeight="1" x14ac:dyDescent="0.25">
      <c r="A44" s="27" t="s">
        <v>37</v>
      </c>
      <c r="B44" s="28" t="s">
        <v>39</v>
      </c>
      <c r="H44" s="2"/>
    </row>
    <row r="45" spans="1:19" ht="15" customHeight="1" x14ac:dyDescent="0.25">
      <c r="A45" s="27" t="s">
        <v>37</v>
      </c>
      <c r="B45" s="28" t="s">
        <v>40</v>
      </c>
      <c r="H45" s="2"/>
    </row>
    <row r="46" spans="1:19" ht="15" customHeight="1" x14ac:dyDescent="0.25">
      <c r="A46" s="27" t="s">
        <v>37</v>
      </c>
      <c r="B46" s="28" t="s">
        <v>41</v>
      </c>
      <c r="H46" s="2"/>
    </row>
    <row r="47" spans="1:19" ht="15" customHeight="1" x14ac:dyDescent="0.25">
      <c r="A47" s="27" t="s">
        <v>37</v>
      </c>
      <c r="B47" s="28" t="s">
        <v>42</v>
      </c>
      <c r="H47" s="2"/>
    </row>
    <row r="48" spans="1:19" ht="15" customHeight="1" x14ac:dyDescent="0.25">
      <c r="A48" s="27"/>
      <c r="B48" s="28"/>
      <c r="H48" s="2"/>
    </row>
    <row r="49" spans="1:8" ht="15" customHeight="1" x14ac:dyDescent="0.25">
      <c r="A49" s="27"/>
      <c r="B49" s="28"/>
      <c r="H49" s="2"/>
    </row>
    <row r="50" spans="1:8" ht="15" customHeight="1" x14ac:dyDescent="0.25">
      <c r="A50" s="27"/>
      <c r="B50" s="28" t="s">
        <v>43</v>
      </c>
      <c r="H50" s="2"/>
    </row>
    <row r="51" spans="1:8" ht="15" customHeight="1" x14ac:dyDescent="0.25">
      <c r="B51" s="28" t="s">
        <v>44</v>
      </c>
      <c r="H51" s="2"/>
    </row>
    <row r="52" spans="1:8" ht="15" customHeight="1" x14ac:dyDescent="0.25">
      <c r="B52" s="28" t="s">
        <v>45</v>
      </c>
      <c r="H52" s="2"/>
    </row>
    <row r="53" spans="1:8" ht="15" customHeight="1" x14ac:dyDescent="0.2">
      <c r="B53" s="2"/>
      <c r="H53" s="2"/>
    </row>
    <row r="54" spans="1:8" ht="15" customHeight="1" x14ac:dyDescent="0.25">
      <c r="B54" s="28" t="s">
        <v>46</v>
      </c>
      <c r="H54" s="2"/>
    </row>
    <row r="55" spans="1:8" ht="15" customHeight="1" x14ac:dyDescent="0.25">
      <c r="A55" s="1" t="s">
        <v>47</v>
      </c>
      <c r="B55" s="28" t="s">
        <v>48</v>
      </c>
      <c r="H55" s="2"/>
    </row>
  </sheetData>
  <autoFilter ref="A1:T40">
    <sortState ref="A2:T40">
      <sortCondition ref="A1:A40"/>
    </sortState>
  </autoFilter>
  <pageMargins left="0.78749999999999998" right="0.78749999999999998" top="1.0249999999999999" bottom="1.0249999999999999" header="0.78749999999999998" footer="0.78749999999999998"/>
  <pageSetup scale="81" orientation="landscape" useFirstPageNumber="1" horizontalDpi="300" verticalDpi="300" r:id="rId1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zoomScalePageLayoutView="60" workbookViewId="0">
      <selection activeCell="D3" sqref="D3"/>
    </sheetView>
  </sheetViews>
  <sheetFormatPr defaultRowHeight="12.75" x14ac:dyDescent="0.2"/>
  <cols>
    <col min="1" max="1" width="4.85546875" customWidth="1"/>
    <col min="2" max="2" width="27.85546875" customWidth="1"/>
    <col min="3" max="3" width="13.7109375" bestFit="1" customWidth="1"/>
    <col min="4" max="6" width="12.42578125" style="2" bestFit="1" customWidth="1"/>
    <col min="7" max="7" width="12.42578125" bestFit="1" customWidth="1"/>
    <col min="8" max="1017" width="9" customWidth="1"/>
  </cols>
  <sheetData>
    <row r="1" spans="1:11" s="6" customFormat="1" ht="16.5" customHeight="1" x14ac:dyDescent="0.25">
      <c r="A1" s="29"/>
      <c r="B1" s="30" t="s">
        <v>0</v>
      </c>
      <c r="C1" s="29" t="s">
        <v>49</v>
      </c>
      <c r="D1" s="29" t="s">
        <v>50</v>
      </c>
      <c r="E1" s="29" t="s">
        <v>51</v>
      </c>
      <c r="F1" s="29" t="s">
        <v>52</v>
      </c>
      <c r="G1" s="29" t="s">
        <v>53</v>
      </c>
      <c r="I1" s="47">
        <v>4.4444444444444446E-2</v>
      </c>
      <c r="J1" s="47">
        <v>8.6111111111111124E-2</v>
      </c>
      <c r="K1" s="47">
        <v>0.1277777777777778</v>
      </c>
    </row>
    <row r="2" spans="1:11" ht="17.25" customHeight="1" x14ac:dyDescent="0.25">
      <c r="A2" s="34">
        <v>1</v>
      </c>
      <c r="B2" s="35" t="s">
        <v>7</v>
      </c>
      <c r="C2" s="32" t="s">
        <v>54</v>
      </c>
      <c r="D2" s="33">
        <v>3635</v>
      </c>
      <c r="E2" s="33">
        <v>3849</v>
      </c>
      <c r="F2" s="33">
        <v>4062</v>
      </c>
      <c r="G2" s="33">
        <v>4276</v>
      </c>
      <c r="I2" s="45">
        <f t="shared" ref="I2:I22" si="0">+D2/G2</f>
        <v>0.85009354536950421</v>
      </c>
      <c r="J2" s="45">
        <f t="shared" ref="J2:J22" si="1">+E2/G2</f>
        <v>0.90014031805425632</v>
      </c>
      <c r="K2" s="45">
        <f t="shared" ref="K2:K22" si="2">+F2/G2</f>
        <v>0.94995322731524789</v>
      </c>
    </row>
    <row r="3" spans="1:11" ht="17.25" customHeight="1" x14ac:dyDescent="0.25">
      <c r="A3" s="31">
        <v>2</v>
      </c>
      <c r="B3" s="32" t="s">
        <v>7</v>
      </c>
      <c r="C3" s="32" t="s">
        <v>9</v>
      </c>
      <c r="D3" s="33">
        <v>2778</v>
      </c>
      <c r="E3" s="33">
        <v>2942</v>
      </c>
      <c r="F3" s="33">
        <v>3105</v>
      </c>
      <c r="G3" s="33">
        <v>3269</v>
      </c>
      <c r="I3" s="45">
        <f t="shared" si="0"/>
        <v>0.84980116243499537</v>
      </c>
      <c r="J3" s="45">
        <f t="shared" si="1"/>
        <v>0.89996940960538396</v>
      </c>
      <c r="K3" s="45">
        <f t="shared" si="2"/>
        <v>0.94983175282961152</v>
      </c>
    </row>
    <row r="4" spans="1:11" ht="17.25" customHeight="1" x14ac:dyDescent="0.25">
      <c r="A4" s="31">
        <v>3</v>
      </c>
      <c r="B4" s="18" t="s">
        <v>55</v>
      </c>
      <c r="C4" s="18" t="s">
        <v>54</v>
      </c>
      <c r="D4" s="33">
        <v>3635</v>
      </c>
      <c r="E4" s="33">
        <v>3849</v>
      </c>
      <c r="F4" s="33">
        <v>4062</v>
      </c>
      <c r="G4" s="33">
        <v>4276</v>
      </c>
      <c r="I4" s="45">
        <f t="shared" si="0"/>
        <v>0.85009354536950421</v>
      </c>
      <c r="J4" s="45">
        <f t="shared" si="1"/>
        <v>0.90014031805425632</v>
      </c>
      <c r="K4" s="45">
        <f t="shared" si="2"/>
        <v>0.94995322731524789</v>
      </c>
    </row>
    <row r="5" spans="1:11" ht="17.25" customHeight="1" x14ac:dyDescent="0.25">
      <c r="A5" s="31">
        <v>4</v>
      </c>
      <c r="B5" s="32" t="s">
        <v>55</v>
      </c>
      <c r="C5" s="32" t="s">
        <v>9</v>
      </c>
      <c r="D5" s="33">
        <v>2778</v>
      </c>
      <c r="E5" s="33">
        <v>2942</v>
      </c>
      <c r="F5" s="33">
        <v>3105</v>
      </c>
      <c r="G5" s="33">
        <v>3269</v>
      </c>
      <c r="I5" s="45">
        <f t="shared" si="0"/>
        <v>0.84980116243499537</v>
      </c>
      <c r="J5" s="45">
        <f t="shared" si="1"/>
        <v>0.89996940960538396</v>
      </c>
      <c r="K5" s="45">
        <f t="shared" si="2"/>
        <v>0.94983175282961152</v>
      </c>
    </row>
    <row r="6" spans="1:11" ht="17.25" customHeight="1" x14ac:dyDescent="0.25">
      <c r="A6" s="31">
        <v>5</v>
      </c>
      <c r="B6" s="35" t="s">
        <v>56</v>
      </c>
      <c r="C6" s="35" t="s">
        <v>54</v>
      </c>
      <c r="D6" s="33">
        <v>3635</v>
      </c>
      <c r="E6" s="33">
        <v>3849</v>
      </c>
      <c r="F6" s="33">
        <v>4062</v>
      </c>
      <c r="G6" s="33">
        <v>4276</v>
      </c>
      <c r="I6" s="45">
        <f t="shared" si="0"/>
        <v>0.85009354536950421</v>
      </c>
      <c r="J6" s="45">
        <f t="shared" si="1"/>
        <v>0.90014031805425632</v>
      </c>
      <c r="K6" s="45">
        <f t="shared" si="2"/>
        <v>0.94995322731524789</v>
      </c>
    </row>
    <row r="7" spans="1:11" ht="17.25" customHeight="1" x14ac:dyDescent="0.25">
      <c r="A7" s="31">
        <v>6</v>
      </c>
      <c r="B7" s="32" t="s">
        <v>56</v>
      </c>
      <c r="C7" s="32" t="s">
        <v>9</v>
      </c>
      <c r="D7" s="33">
        <v>2778</v>
      </c>
      <c r="E7" s="33">
        <v>2942</v>
      </c>
      <c r="F7" s="33">
        <v>3105</v>
      </c>
      <c r="G7" s="33">
        <v>3269</v>
      </c>
      <c r="I7" s="45">
        <f t="shared" si="0"/>
        <v>0.84980116243499537</v>
      </c>
      <c r="J7" s="45">
        <f t="shared" si="1"/>
        <v>0.89996940960538396</v>
      </c>
      <c r="K7" s="45">
        <f t="shared" si="2"/>
        <v>0.94983175282961152</v>
      </c>
    </row>
    <row r="8" spans="1:11" ht="17.25" customHeight="1" x14ac:dyDescent="0.25">
      <c r="A8" s="31">
        <v>7</v>
      </c>
      <c r="B8" s="18" t="s">
        <v>12</v>
      </c>
      <c r="C8" s="18" t="s">
        <v>54</v>
      </c>
      <c r="D8" s="33">
        <v>3635</v>
      </c>
      <c r="E8" s="33">
        <v>3849</v>
      </c>
      <c r="F8" s="33">
        <v>4062</v>
      </c>
      <c r="G8" s="33">
        <v>4276</v>
      </c>
      <c r="I8" s="45">
        <f t="shared" si="0"/>
        <v>0.85009354536950421</v>
      </c>
      <c r="J8" s="45">
        <f t="shared" si="1"/>
        <v>0.90014031805425632</v>
      </c>
      <c r="K8" s="45">
        <f t="shared" si="2"/>
        <v>0.94995322731524789</v>
      </c>
    </row>
    <row r="9" spans="1:11" ht="17.25" customHeight="1" x14ac:dyDescent="0.25">
      <c r="A9" s="31">
        <v>8</v>
      </c>
      <c r="B9" s="32" t="s">
        <v>12</v>
      </c>
      <c r="C9" s="32" t="s">
        <v>9</v>
      </c>
      <c r="D9" s="33">
        <v>2778</v>
      </c>
      <c r="E9" s="33">
        <v>2942</v>
      </c>
      <c r="F9" s="33">
        <v>3105</v>
      </c>
      <c r="G9" s="33">
        <v>3269</v>
      </c>
      <c r="I9" s="45">
        <f t="shared" si="0"/>
        <v>0.84980116243499537</v>
      </c>
      <c r="J9" s="45">
        <f t="shared" si="1"/>
        <v>0.89996940960538396</v>
      </c>
      <c r="K9" s="45">
        <f t="shared" si="2"/>
        <v>0.94983175282961152</v>
      </c>
    </row>
    <row r="10" spans="1:11" ht="17.25" customHeight="1" x14ac:dyDescent="0.25">
      <c r="A10" s="31">
        <v>9</v>
      </c>
      <c r="B10" s="32" t="s">
        <v>57</v>
      </c>
      <c r="C10" s="32" t="s">
        <v>54</v>
      </c>
      <c r="D10" s="33">
        <v>3635</v>
      </c>
      <c r="E10" s="33">
        <v>3849</v>
      </c>
      <c r="F10" s="33">
        <v>4062</v>
      </c>
      <c r="G10" s="33">
        <v>4276</v>
      </c>
      <c r="I10" s="45">
        <f t="shared" si="0"/>
        <v>0.85009354536950421</v>
      </c>
      <c r="J10" s="45">
        <f t="shared" si="1"/>
        <v>0.90014031805425632</v>
      </c>
      <c r="K10" s="45">
        <f t="shared" si="2"/>
        <v>0.94995322731524789</v>
      </c>
    </row>
    <row r="11" spans="1:11" ht="17.25" customHeight="1" x14ac:dyDescent="0.25">
      <c r="A11" s="34">
        <v>10</v>
      </c>
      <c r="B11" s="35" t="s">
        <v>58</v>
      </c>
      <c r="C11" s="35" t="s">
        <v>54</v>
      </c>
      <c r="D11" s="33">
        <v>3635</v>
      </c>
      <c r="E11" s="33">
        <v>3849</v>
      </c>
      <c r="F11" s="33">
        <v>4062</v>
      </c>
      <c r="G11" s="33">
        <v>4276</v>
      </c>
      <c r="I11" s="45">
        <f t="shared" si="0"/>
        <v>0.85009354536950421</v>
      </c>
      <c r="J11" s="45">
        <f t="shared" si="1"/>
        <v>0.90014031805425632</v>
      </c>
      <c r="K11" s="45">
        <f t="shared" si="2"/>
        <v>0.94995322731524789</v>
      </c>
    </row>
    <row r="12" spans="1:11" ht="17.25" customHeight="1" x14ac:dyDescent="0.25">
      <c r="A12" s="34">
        <v>11</v>
      </c>
      <c r="B12" s="35" t="s">
        <v>59</v>
      </c>
      <c r="C12" s="35" t="s">
        <v>54</v>
      </c>
      <c r="D12" s="33">
        <v>3635</v>
      </c>
      <c r="E12" s="33">
        <v>3849</v>
      </c>
      <c r="F12" s="33">
        <v>4062</v>
      </c>
      <c r="G12" s="33">
        <v>4276</v>
      </c>
      <c r="I12" s="45">
        <f t="shared" si="0"/>
        <v>0.85009354536950421</v>
      </c>
      <c r="J12" s="45">
        <f t="shared" si="1"/>
        <v>0.90014031805425632</v>
      </c>
      <c r="K12" s="45">
        <f t="shared" si="2"/>
        <v>0.94995322731524789</v>
      </c>
    </row>
    <row r="13" spans="1:11" ht="17.25" customHeight="1" x14ac:dyDescent="0.25">
      <c r="A13" s="31">
        <v>12</v>
      </c>
      <c r="B13" s="35" t="s">
        <v>59</v>
      </c>
      <c r="C13" s="35" t="s">
        <v>9</v>
      </c>
      <c r="D13" s="33">
        <v>2778</v>
      </c>
      <c r="E13" s="33">
        <v>2942</v>
      </c>
      <c r="F13" s="33">
        <v>3105</v>
      </c>
      <c r="G13" s="33">
        <v>3269</v>
      </c>
      <c r="I13" s="45">
        <f t="shared" si="0"/>
        <v>0.84980116243499537</v>
      </c>
      <c r="J13" s="45">
        <f t="shared" si="1"/>
        <v>0.89996940960538396</v>
      </c>
      <c r="K13" s="45">
        <f t="shared" si="2"/>
        <v>0.94983175282961152</v>
      </c>
    </row>
    <row r="14" spans="1:11" ht="17.25" customHeight="1" x14ac:dyDescent="0.25">
      <c r="A14" s="31">
        <v>13</v>
      </c>
      <c r="B14" s="35" t="s">
        <v>60</v>
      </c>
      <c r="C14" s="35" t="s">
        <v>54</v>
      </c>
      <c r="D14" s="33">
        <v>3635</v>
      </c>
      <c r="E14" s="33">
        <v>3849</v>
      </c>
      <c r="F14" s="33">
        <v>4062</v>
      </c>
      <c r="G14" s="33">
        <v>4276</v>
      </c>
      <c r="I14" s="45">
        <f t="shared" si="0"/>
        <v>0.85009354536950421</v>
      </c>
      <c r="J14" s="45">
        <f t="shared" si="1"/>
        <v>0.90014031805425632</v>
      </c>
      <c r="K14" s="45">
        <f t="shared" si="2"/>
        <v>0.94995322731524789</v>
      </c>
    </row>
    <row r="15" spans="1:11" ht="17.25" customHeight="1" x14ac:dyDescent="0.25">
      <c r="A15" s="31">
        <v>14</v>
      </c>
      <c r="B15" s="35" t="s">
        <v>60</v>
      </c>
      <c r="C15" s="35" t="s">
        <v>9</v>
      </c>
      <c r="D15" s="33">
        <v>2778</v>
      </c>
      <c r="E15" s="33">
        <v>2942</v>
      </c>
      <c r="F15" s="33">
        <v>3105</v>
      </c>
      <c r="G15" s="33">
        <v>3269</v>
      </c>
      <c r="I15" s="45">
        <f t="shared" si="0"/>
        <v>0.84980116243499537</v>
      </c>
      <c r="J15" s="45">
        <f t="shared" si="1"/>
        <v>0.89996940960538396</v>
      </c>
      <c r="K15" s="45">
        <f t="shared" si="2"/>
        <v>0.94983175282961152</v>
      </c>
    </row>
    <row r="16" spans="1:11" ht="17.25" customHeight="1" x14ac:dyDescent="0.25">
      <c r="A16" s="31">
        <v>15</v>
      </c>
      <c r="B16" s="32" t="s">
        <v>16</v>
      </c>
      <c r="C16" s="32" t="s">
        <v>54</v>
      </c>
      <c r="D16" s="33">
        <v>3635</v>
      </c>
      <c r="E16" s="33">
        <v>3849</v>
      </c>
      <c r="F16" s="33">
        <v>4062</v>
      </c>
      <c r="G16" s="33">
        <v>4276</v>
      </c>
      <c r="I16" s="45">
        <f t="shared" si="0"/>
        <v>0.85009354536950421</v>
      </c>
      <c r="J16" s="45">
        <f t="shared" si="1"/>
        <v>0.90014031805425632</v>
      </c>
      <c r="K16" s="45">
        <f t="shared" si="2"/>
        <v>0.94995322731524789</v>
      </c>
    </row>
    <row r="17" spans="1:13" ht="17.25" customHeight="1" x14ac:dyDescent="0.25">
      <c r="A17" s="31">
        <v>16</v>
      </c>
      <c r="B17" s="32" t="s">
        <v>16</v>
      </c>
      <c r="C17" s="32" t="s">
        <v>9</v>
      </c>
      <c r="D17" s="33">
        <v>2778</v>
      </c>
      <c r="E17" s="33">
        <v>2942</v>
      </c>
      <c r="F17" s="33">
        <v>3105</v>
      </c>
      <c r="G17" s="33">
        <v>3269</v>
      </c>
      <c r="I17" s="45">
        <f t="shared" si="0"/>
        <v>0.84980116243499537</v>
      </c>
      <c r="J17" s="45">
        <f t="shared" si="1"/>
        <v>0.89996940960538396</v>
      </c>
      <c r="K17" s="45">
        <f t="shared" si="2"/>
        <v>0.94983175282961152</v>
      </c>
    </row>
    <row r="18" spans="1:13" ht="17.25" customHeight="1" x14ac:dyDescent="0.25">
      <c r="A18" s="31">
        <v>17</v>
      </c>
      <c r="B18" s="35" t="s">
        <v>25</v>
      </c>
      <c r="C18" s="35" t="s">
        <v>54</v>
      </c>
      <c r="D18" s="33">
        <v>3635</v>
      </c>
      <c r="E18" s="33">
        <v>3849</v>
      </c>
      <c r="F18" s="33">
        <v>4062</v>
      </c>
      <c r="G18" s="33">
        <v>4276</v>
      </c>
      <c r="I18" s="45">
        <f t="shared" si="0"/>
        <v>0.85009354536950421</v>
      </c>
      <c r="J18" s="45">
        <f t="shared" si="1"/>
        <v>0.90014031805425632</v>
      </c>
      <c r="K18" s="45">
        <f t="shared" si="2"/>
        <v>0.94995322731524789</v>
      </c>
    </row>
    <row r="19" spans="1:13" ht="17.25" customHeight="1" x14ac:dyDescent="0.25">
      <c r="A19" s="31">
        <v>18</v>
      </c>
      <c r="B19" s="32" t="s">
        <v>61</v>
      </c>
      <c r="C19" s="32" t="s">
        <v>9</v>
      </c>
      <c r="D19" s="33">
        <v>2778</v>
      </c>
      <c r="E19" s="33">
        <v>2942</v>
      </c>
      <c r="F19" s="33">
        <v>3105</v>
      </c>
      <c r="G19" s="33">
        <v>3269</v>
      </c>
      <c r="I19" s="45">
        <f t="shared" si="0"/>
        <v>0.84980116243499537</v>
      </c>
      <c r="J19" s="45">
        <f t="shared" si="1"/>
        <v>0.89996940960538396</v>
      </c>
      <c r="K19" s="45">
        <f t="shared" si="2"/>
        <v>0.94983175282961152</v>
      </c>
    </row>
    <row r="20" spans="1:13" ht="17.25" customHeight="1" x14ac:dyDescent="0.25">
      <c r="A20" s="31">
        <v>19</v>
      </c>
      <c r="B20" s="32" t="s">
        <v>26</v>
      </c>
      <c r="C20" s="32" t="s">
        <v>54</v>
      </c>
      <c r="D20" s="33">
        <v>3635</v>
      </c>
      <c r="E20" s="33">
        <v>3849</v>
      </c>
      <c r="F20" s="33">
        <v>4062</v>
      </c>
      <c r="G20" s="33">
        <v>4276</v>
      </c>
      <c r="I20" s="45">
        <f t="shared" si="0"/>
        <v>0.85009354536950421</v>
      </c>
      <c r="J20" s="45">
        <f t="shared" si="1"/>
        <v>0.90014031805425632</v>
      </c>
      <c r="K20" s="45">
        <f t="shared" si="2"/>
        <v>0.94995322731524789</v>
      </c>
    </row>
    <row r="21" spans="1:13" ht="17.25" customHeight="1" x14ac:dyDescent="0.25">
      <c r="A21" s="36">
        <v>20</v>
      </c>
      <c r="B21" s="15" t="s">
        <v>26</v>
      </c>
      <c r="C21" s="15" t="s">
        <v>9</v>
      </c>
      <c r="D21" s="33">
        <v>2778</v>
      </c>
      <c r="E21" s="33">
        <v>2942</v>
      </c>
      <c r="F21" s="33">
        <v>3105</v>
      </c>
      <c r="G21" s="33">
        <v>3269</v>
      </c>
      <c r="I21" s="45">
        <f t="shared" si="0"/>
        <v>0.84980116243499537</v>
      </c>
      <c r="J21" s="45">
        <f t="shared" si="1"/>
        <v>0.89996940960538396</v>
      </c>
      <c r="K21" s="45">
        <f t="shared" si="2"/>
        <v>0.94983175282961152</v>
      </c>
    </row>
    <row r="22" spans="1:13" ht="17.25" customHeight="1" x14ac:dyDescent="0.25">
      <c r="A22" s="37">
        <v>21</v>
      </c>
      <c r="B22" s="38" t="s">
        <v>62</v>
      </c>
      <c r="C22" s="32" t="s">
        <v>63</v>
      </c>
      <c r="D22" s="33">
        <v>1280</v>
      </c>
      <c r="E22" s="33">
        <v>1355</v>
      </c>
      <c r="F22" s="33">
        <v>1430</v>
      </c>
      <c r="G22" s="33">
        <v>1506</v>
      </c>
      <c r="I22" s="45">
        <f t="shared" si="0"/>
        <v>0.84993359893758302</v>
      </c>
      <c r="J22" s="45">
        <f t="shared" si="1"/>
        <v>0.89973439575033198</v>
      </c>
      <c r="K22" s="45">
        <f t="shared" si="2"/>
        <v>0.94953519256308105</v>
      </c>
      <c r="M22">
        <f>+D22/D4</f>
        <v>0.35213204951856947</v>
      </c>
    </row>
    <row r="23" spans="1:13" ht="15.75" customHeight="1" x14ac:dyDescent="0.25">
      <c r="A23" s="39"/>
      <c r="B23" s="40"/>
      <c r="C23" s="40"/>
      <c r="D23" s="41"/>
      <c r="E23" s="41"/>
      <c r="F23" s="41"/>
      <c r="G23" s="41"/>
    </row>
    <row r="24" spans="1:13" ht="15" customHeight="1" x14ac:dyDescent="0.2">
      <c r="A24" s="16"/>
      <c r="B24" s="42"/>
      <c r="C24" s="16"/>
    </row>
    <row r="25" spans="1:13" ht="15" customHeight="1" x14ac:dyDescent="0.25">
      <c r="A25" s="27" t="s">
        <v>37</v>
      </c>
      <c r="B25" s="43" t="s">
        <v>38</v>
      </c>
      <c r="C25" s="44"/>
    </row>
    <row r="26" spans="1:13" ht="15" customHeight="1" x14ac:dyDescent="0.25">
      <c r="A26" s="27" t="s">
        <v>37</v>
      </c>
      <c r="B26" s="43" t="s">
        <v>39</v>
      </c>
      <c r="C26" s="44"/>
    </row>
    <row r="27" spans="1:13" ht="15" customHeight="1" x14ac:dyDescent="0.25">
      <c r="A27" s="27" t="s">
        <v>37</v>
      </c>
      <c r="B27" s="43" t="s">
        <v>40</v>
      </c>
      <c r="C27" s="44"/>
    </row>
    <row r="28" spans="1:13" ht="15" customHeight="1" x14ac:dyDescent="0.25">
      <c r="A28" s="27" t="s">
        <v>37</v>
      </c>
      <c r="B28" s="43" t="s">
        <v>64</v>
      </c>
      <c r="C28" s="44"/>
    </row>
    <row r="30" spans="1:13" ht="15" customHeight="1" x14ac:dyDescent="0.25">
      <c r="B30" s="43" t="s">
        <v>65</v>
      </c>
    </row>
    <row r="31" spans="1:13" ht="15" customHeight="1" x14ac:dyDescent="0.25">
      <c r="B31" s="43" t="s">
        <v>66</v>
      </c>
    </row>
    <row r="32" spans="1:13" ht="15" customHeight="1" x14ac:dyDescent="0.25">
      <c r="B32" s="43" t="s">
        <v>67</v>
      </c>
    </row>
  </sheetData>
  <autoFilter ref="A1:G22">
    <sortState ref="A2:G22">
      <sortCondition ref="A1:A22"/>
    </sortState>
  </autoFilter>
  <pageMargins left="0.78749999999999998" right="0.78749999999999998" top="1.0249999999999999" bottom="1.0249999999999999" header="0.78749999999999998" footer="0.78749999999999998"/>
  <pageSetup orientation="portrait" horizontalDpi="300" verticalDpi="300" r:id="rId1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5" sqref="D15"/>
    </sheetView>
  </sheetViews>
  <sheetFormatPr defaultRowHeight="12.75" x14ac:dyDescent="0.2"/>
  <cols>
    <col min="4" max="7" width="9.85546875" bestFit="1" customWidth="1"/>
  </cols>
  <sheetData>
    <row r="1" spans="1:7" ht="16.5" thickBot="1" x14ac:dyDescent="0.3">
      <c r="A1" s="29"/>
      <c r="B1" s="30" t="s">
        <v>0</v>
      </c>
      <c r="C1" s="29" t="s">
        <v>49</v>
      </c>
      <c r="D1" s="86" t="s">
        <v>50</v>
      </c>
      <c r="E1" s="29" t="s">
        <v>51</v>
      </c>
      <c r="F1" s="29" t="s">
        <v>52</v>
      </c>
      <c r="G1" s="29" t="s">
        <v>53</v>
      </c>
    </row>
    <row r="2" spans="1:7" ht="17.25" thickTop="1" thickBot="1" x14ac:dyDescent="0.3">
      <c r="A2" s="34">
        <v>1</v>
      </c>
      <c r="B2" s="35" t="s">
        <v>7</v>
      </c>
      <c r="C2" s="35" t="s">
        <v>54</v>
      </c>
      <c r="D2" s="58">
        <f>+('MS 2021-22'!D2-'Middle School 19-20 worksheet'!D2)/'Middle School 19-20 worksheet'!D2</f>
        <v>5.9972489683631364E-2</v>
      </c>
      <c r="E2" s="58">
        <f>+('MS 2021-22'!E2-'Middle School 19-20 worksheet'!E2)/'Middle School 19-20 worksheet'!E2</f>
        <v>6.0015588464536244E-2</v>
      </c>
      <c r="F2" s="58">
        <f>+('MS 2021-22'!F2-'Middle School 19-20 worksheet'!F2)/'Middle School 19-20 worksheet'!F2</f>
        <v>6.0068931560807483E-2</v>
      </c>
      <c r="G2" s="58">
        <f>+('MS 2021-22'!G2-'Middle School 19-20 worksheet'!G2)/'Middle School 19-20 worksheet'!G2</f>
        <v>6.0102899906454628E-2</v>
      </c>
    </row>
    <row r="3" spans="1:7" ht="17.25" thickTop="1" thickBot="1" x14ac:dyDescent="0.3">
      <c r="A3" s="34">
        <v>2</v>
      </c>
      <c r="B3" s="35" t="s">
        <v>7</v>
      </c>
      <c r="C3" s="35" t="s">
        <v>9</v>
      </c>
      <c r="D3" s="58">
        <f>+('MS 2021-22'!D3-'Middle School 19-20 worksheet'!D3)/'Middle School 19-20 worksheet'!D3</f>
        <v>6.0115190784737219E-2</v>
      </c>
      <c r="E3" s="58">
        <f>+('MS 2021-22'!E3-'Middle School 19-20 worksheet'!E3)/'Middle School 19-20 worksheet'!E3</f>
        <v>6.0163154316791298E-2</v>
      </c>
      <c r="F3" s="58">
        <f>+('MS 2021-22'!F3-'Middle School 19-20 worksheet'!F3)/'Middle School 19-20 worksheet'!F3</f>
        <v>6.0225442834138485E-2</v>
      </c>
      <c r="G3" s="58">
        <f>+('MS 2021-22'!G3-'Middle School 19-20 worksheet'!G3)/'Middle School 19-20 worksheet'!G3</f>
        <v>5.9957173447537475E-2</v>
      </c>
    </row>
    <row r="4" spans="1:7" ht="17.25" thickTop="1" thickBot="1" x14ac:dyDescent="0.3">
      <c r="A4" s="34">
        <v>3</v>
      </c>
      <c r="B4" s="18" t="s">
        <v>55</v>
      </c>
      <c r="C4" s="18" t="s">
        <v>54</v>
      </c>
      <c r="D4" s="58">
        <f>+('MS 2021-22'!D4-'Middle School 19-20 worksheet'!D4)/'Middle School 19-20 worksheet'!D4</f>
        <v>5.9972489683631364E-2</v>
      </c>
      <c r="E4" s="58">
        <f>+('MS 2021-22'!E4-'Middle School 19-20 worksheet'!E4)/'Middle School 19-20 worksheet'!E4</f>
        <v>6.0015588464536244E-2</v>
      </c>
      <c r="F4" s="58">
        <f>+('MS 2021-22'!F4-'Middle School 19-20 worksheet'!F4)/'Middle School 19-20 worksheet'!F4</f>
        <v>6.0068931560807483E-2</v>
      </c>
      <c r="G4" s="58">
        <f>+('MS 2021-22'!G4-'Middle School 19-20 worksheet'!G4)/'Middle School 19-20 worksheet'!G4</f>
        <v>6.0102899906454628E-2</v>
      </c>
    </row>
    <row r="5" spans="1:7" ht="17.25" thickTop="1" thickBot="1" x14ac:dyDescent="0.3">
      <c r="A5" s="34">
        <v>4</v>
      </c>
      <c r="B5" s="35" t="s">
        <v>55</v>
      </c>
      <c r="C5" s="35" t="s">
        <v>9</v>
      </c>
      <c r="D5" s="58">
        <f>+('MS 2021-22'!D5-'Middle School 19-20 worksheet'!D5)/'Middle School 19-20 worksheet'!D5</f>
        <v>6.0115190784737219E-2</v>
      </c>
      <c r="E5" s="58">
        <f>+('MS 2021-22'!E5-'Middle School 19-20 worksheet'!E5)/'Middle School 19-20 worksheet'!E5</f>
        <v>6.0163154316791298E-2</v>
      </c>
      <c r="F5" s="58">
        <f>+('MS 2021-22'!F5-'Middle School 19-20 worksheet'!F5)/'Middle School 19-20 worksheet'!F5</f>
        <v>6.0225442834138485E-2</v>
      </c>
      <c r="G5" s="58">
        <f>+('MS 2021-22'!G5-'Middle School 19-20 worksheet'!G5)/'Middle School 19-20 worksheet'!G5</f>
        <v>5.9957173447537475E-2</v>
      </c>
    </row>
    <row r="6" spans="1:7" ht="17.25" thickTop="1" thickBot="1" x14ac:dyDescent="0.3">
      <c r="A6" s="34">
        <v>5</v>
      </c>
      <c r="B6" s="35" t="s">
        <v>56</v>
      </c>
      <c r="C6" s="35" t="s">
        <v>54</v>
      </c>
      <c r="D6" s="58">
        <f>+('MS 2021-22'!D6-'Middle School 19-20 worksheet'!D6)/'Middle School 19-20 worksheet'!D6</f>
        <v>5.9972489683631364E-2</v>
      </c>
      <c r="E6" s="58">
        <f>+('MS 2021-22'!E6-'Middle School 19-20 worksheet'!E6)/'Middle School 19-20 worksheet'!E6</f>
        <v>6.0015588464536244E-2</v>
      </c>
      <c r="F6" s="58">
        <f>+('MS 2021-22'!F6-'Middle School 19-20 worksheet'!F6)/'Middle School 19-20 worksheet'!F6</f>
        <v>6.0068931560807483E-2</v>
      </c>
      <c r="G6" s="58">
        <f>+('MS 2021-22'!G6-'Middle School 19-20 worksheet'!G6)/'Middle School 19-20 worksheet'!G6</f>
        <v>6.0102899906454628E-2</v>
      </c>
    </row>
    <row r="7" spans="1:7" ht="17.25" thickTop="1" thickBot="1" x14ac:dyDescent="0.3">
      <c r="A7" s="34">
        <v>6</v>
      </c>
      <c r="B7" s="35" t="s">
        <v>56</v>
      </c>
      <c r="C7" s="35" t="s">
        <v>9</v>
      </c>
      <c r="D7" s="58">
        <f>+('MS 2021-22'!D7-'Middle School 19-20 worksheet'!D7)/'Middle School 19-20 worksheet'!D7</f>
        <v>6.0115190784737219E-2</v>
      </c>
      <c r="E7" s="58">
        <f>+('MS 2021-22'!E7-'Middle School 19-20 worksheet'!E7)/'Middle School 19-20 worksheet'!E7</f>
        <v>6.0163154316791298E-2</v>
      </c>
      <c r="F7" s="58">
        <f>+('MS 2021-22'!F7-'Middle School 19-20 worksheet'!F7)/'Middle School 19-20 worksheet'!F7</f>
        <v>6.0225442834138485E-2</v>
      </c>
      <c r="G7" s="58">
        <f>+('MS 2021-22'!G7-'Middle School 19-20 worksheet'!G7)/'Middle School 19-20 worksheet'!G7</f>
        <v>5.9957173447537475E-2</v>
      </c>
    </row>
    <row r="8" spans="1:7" ht="17.25" thickTop="1" thickBot="1" x14ac:dyDescent="0.3">
      <c r="A8" s="34">
        <v>7</v>
      </c>
      <c r="B8" s="18" t="s">
        <v>12</v>
      </c>
      <c r="C8" s="18" t="s">
        <v>54</v>
      </c>
      <c r="D8" s="58">
        <f>+('MS 2021-22'!D8-'Middle School 19-20 worksheet'!D8)/'Middle School 19-20 worksheet'!D8</f>
        <v>5.9972489683631364E-2</v>
      </c>
      <c r="E8" s="58">
        <f>+('MS 2021-22'!E8-'Middle School 19-20 worksheet'!E8)/'Middle School 19-20 worksheet'!E8</f>
        <v>6.0015588464536244E-2</v>
      </c>
      <c r="F8" s="58">
        <f>+('MS 2021-22'!F8-'Middle School 19-20 worksheet'!F8)/'Middle School 19-20 worksheet'!F8</f>
        <v>6.0068931560807483E-2</v>
      </c>
      <c r="G8" s="58">
        <f>+('MS 2021-22'!G8-'Middle School 19-20 worksheet'!G8)/'Middle School 19-20 worksheet'!G8</f>
        <v>6.0102899906454628E-2</v>
      </c>
    </row>
    <row r="9" spans="1:7" ht="17.25" thickTop="1" thickBot="1" x14ac:dyDescent="0.3">
      <c r="A9" s="34">
        <v>8</v>
      </c>
      <c r="B9" s="35" t="s">
        <v>12</v>
      </c>
      <c r="C9" s="35" t="s">
        <v>9</v>
      </c>
      <c r="D9" s="58">
        <f>+('MS 2021-22'!D9-'Middle School 19-20 worksheet'!D9)/'Middle School 19-20 worksheet'!D9</f>
        <v>6.0115190784737219E-2</v>
      </c>
      <c r="E9" s="58">
        <f>+('MS 2021-22'!E9-'Middle School 19-20 worksheet'!E9)/'Middle School 19-20 worksheet'!E9</f>
        <v>6.0163154316791298E-2</v>
      </c>
      <c r="F9" s="58">
        <f>+('MS 2021-22'!F9-'Middle School 19-20 worksheet'!F9)/'Middle School 19-20 worksheet'!F9</f>
        <v>6.0225442834138485E-2</v>
      </c>
      <c r="G9" s="58">
        <f>+('MS 2021-22'!G9-'Middle School 19-20 worksheet'!G9)/'Middle School 19-20 worksheet'!G9</f>
        <v>5.9957173447537475E-2</v>
      </c>
    </row>
    <row r="10" spans="1:7" ht="17.25" thickTop="1" thickBot="1" x14ac:dyDescent="0.3">
      <c r="A10" s="34">
        <v>9</v>
      </c>
      <c r="B10" s="35" t="s">
        <v>57</v>
      </c>
      <c r="C10" s="35" t="s">
        <v>54</v>
      </c>
      <c r="D10" s="58">
        <f>+('MS 2021-22'!D10-'Middle School 19-20 worksheet'!D10)/'Middle School 19-20 worksheet'!D10</f>
        <v>5.9972489683631364E-2</v>
      </c>
      <c r="E10" s="58">
        <f>+('MS 2021-22'!E10-'Middle School 19-20 worksheet'!E10)/'Middle School 19-20 worksheet'!E10</f>
        <v>6.0015588464536244E-2</v>
      </c>
      <c r="F10" s="58">
        <f>+('MS 2021-22'!F10-'Middle School 19-20 worksheet'!F10)/'Middle School 19-20 worksheet'!F10</f>
        <v>6.0068931560807483E-2</v>
      </c>
      <c r="G10" s="58">
        <f>+('MS 2021-22'!G10-'Middle School 19-20 worksheet'!G10)/'Middle School 19-20 worksheet'!G10</f>
        <v>6.0102899906454628E-2</v>
      </c>
    </row>
    <row r="11" spans="1:7" ht="17.25" thickTop="1" thickBot="1" x14ac:dyDescent="0.3">
      <c r="A11" s="34">
        <v>10</v>
      </c>
      <c r="B11" s="35" t="s">
        <v>58</v>
      </c>
      <c r="C11" s="35" t="s">
        <v>54</v>
      </c>
      <c r="D11" s="58">
        <f>+('MS 2021-22'!D11-'Middle School 19-20 worksheet'!D11)/'Middle School 19-20 worksheet'!D11</f>
        <v>5.9972489683631364E-2</v>
      </c>
      <c r="E11" s="58">
        <f>+('MS 2021-22'!E11-'Middle School 19-20 worksheet'!E11)/'Middle School 19-20 worksheet'!E11</f>
        <v>6.0015588464536244E-2</v>
      </c>
      <c r="F11" s="58">
        <f>+('MS 2021-22'!F11-'Middle School 19-20 worksheet'!F11)/'Middle School 19-20 worksheet'!F11</f>
        <v>6.0068931560807483E-2</v>
      </c>
      <c r="G11" s="58">
        <f>+('MS 2021-22'!G11-'Middle School 19-20 worksheet'!G11)/'Middle School 19-20 worksheet'!G11</f>
        <v>6.0102899906454628E-2</v>
      </c>
    </row>
    <row r="12" spans="1:7" ht="17.25" thickTop="1" thickBot="1" x14ac:dyDescent="0.3">
      <c r="A12" s="34">
        <v>11</v>
      </c>
      <c r="B12" s="35" t="s">
        <v>59</v>
      </c>
      <c r="C12" s="35" t="s">
        <v>54</v>
      </c>
      <c r="D12" s="58">
        <f>+('MS 2021-22'!D12-'Middle School 19-20 worksheet'!D12)/'Middle School 19-20 worksheet'!D12</f>
        <v>5.9972489683631364E-2</v>
      </c>
      <c r="E12" s="58">
        <f>+('MS 2021-22'!E12-'Middle School 19-20 worksheet'!E12)/'Middle School 19-20 worksheet'!E12</f>
        <v>6.0015588464536244E-2</v>
      </c>
      <c r="F12" s="58">
        <f>+('MS 2021-22'!F12-'Middle School 19-20 worksheet'!F12)/'Middle School 19-20 worksheet'!F12</f>
        <v>6.0068931560807483E-2</v>
      </c>
      <c r="G12" s="58">
        <f>+('MS 2021-22'!G12-'Middle School 19-20 worksheet'!G12)/'Middle School 19-20 worksheet'!G12</f>
        <v>6.0102899906454628E-2</v>
      </c>
    </row>
    <row r="13" spans="1:7" ht="17.25" thickTop="1" thickBot="1" x14ac:dyDescent="0.3">
      <c r="A13" s="34">
        <v>12</v>
      </c>
      <c r="B13" s="35" t="s">
        <v>59</v>
      </c>
      <c r="C13" s="35" t="s">
        <v>9</v>
      </c>
      <c r="D13" s="58">
        <f>+('MS 2021-22'!D13-'Middle School 19-20 worksheet'!D13)/'Middle School 19-20 worksheet'!D13</f>
        <v>6.0115190784737219E-2</v>
      </c>
      <c r="E13" s="58">
        <f>+('MS 2021-22'!E13-'Middle School 19-20 worksheet'!E13)/'Middle School 19-20 worksheet'!E13</f>
        <v>6.0163154316791298E-2</v>
      </c>
      <c r="F13" s="58">
        <f>+('MS 2021-22'!F13-'Middle School 19-20 worksheet'!F13)/'Middle School 19-20 worksheet'!F13</f>
        <v>6.0225442834138485E-2</v>
      </c>
      <c r="G13" s="58">
        <f>+('MS 2021-22'!G13-'Middle School 19-20 worksheet'!G13)/'Middle School 19-20 worksheet'!G13</f>
        <v>5.9957173447537475E-2</v>
      </c>
    </row>
    <row r="14" spans="1:7" ht="17.25" thickTop="1" thickBot="1" x14ac:dyDescent="0.3">
      <c r="A14" s="34">
        <v>13</v>
      </c>
      <c r="B14" s="35" t="s">
        <v>60</v>
      </c>
      <c r="C14" s="35" t="s">
        <v>54</v>
      </c>
      <c r="D14" s="58">
        <f>+('MS 2021-22'!D14-'Middle School 19-20 worksheet'!D14)/'Middle School 19-20 worksheet'!D14</f>
        <v>5.9972489683631364E-2</v>
      </c>
      <c r="E14" s="58">
        <f>+('MS 2021-22'!E14-'Middle School 19-20 worksheet'!E14)/'Middle School 19-20 worksheet'!E14</f>
        <v>6.0015588464536244E-2</v>
      </c>
      <c r="F14" s="58">
        <f>+('MS 2021-22'!F14-'Middle School 19-20 worksheet'!F14)/'Middle School 19-20 worksheet'!F14</f>
        <v>6.0068931560807483E-2</v>
      </c>
      <c r="G14" s="58">
        <f>+('MS 2021-22'!G14-'Middle School 19-20 worksheet'!G14)/'Middle School 19-20 worksheet'!G14</f>
        <v>6.0102899906454628E-2</v>
      </c>
    </row>
    <row r="15" spans="1:7" ht="17.25" thickTop="1" thickBot="1" x14ac:dyDescent="0.3">
      <c r="A15" s="34">
        <v>14</v>
      </c>
      <c r="B15" s="35" t="s">
        <v>60</v>
      </c>
      <c r="C15" s="35" t="s">
        <v>9</v>
      </c>
      <c r="D15" s="58">
        <f>+('MS 2021-22'!D15-'Middle School 19-20 worksheet'!D15)/'Middle School 19-20 worksheet'!D15</f>
        <v>6.0115190784737219E-2</v>
      </c>
      <c r="E15" s="58">
        <f>+('MS 2021-22'!E15-'Middle School 19-20 worksheet'!E15)/'Middle School 19-20 worksheet'!E15</f>
        <v>6.0163154316791298E-2</v>
      </c>
      <c r="F15" s="58">
        <f>+('MS 2021-22'!F15-'Middle School 19-20 worksheet'!F15)/'Middle School 19-20 worksheet'!F15</f>
        <v>6.0225442834138485E-2</v>
      </c>
      <c r="G15" s="58">
        <f>+('MS 2021-22'!G15-'Middle School 19-20 worksheet'!G15)/'Middle School 19-20 worksheet'!G15</f>
        <v>5.9957173447537475E-2</v>
      </c>
    </row>
    <row r="16" spans="1:7" ht="17.25" thickTop="1" thickBot="1" x14ac:dyDescent="0.3">
      <c r="A16" s="34">
        <v>15</v>
      </c>
      <c r="B16" s="35" t="s">
        <v>16</v>
      </c>
      <c r="C16" s="35" t="s">
        <v>54</v>
      </c>
      <c r="D16" s="58">
        <f>+('MS 2021-22'!D16-'Middle School 19-20 worksheet'!D16)/'Middle School 19-20 worksheet'!D16</f>
        <v>5.9972489683631364E-2</v>
      </c>
      <c r="E16" s="58">
        <f>+('MS 2021-22'!E16-'Middle School 19-20 worksheet'!E16)/'Middle School 19-20 worksheet'!E16</f>
        <v>6.0015588464536244E-2</v>
      </c>
      <c r="F16" s="58">
        <f>+('MS 2021-22'!F16-'Middle School 19-20 worksheet'!F16)/'Middle School 19-20 worksheet'!F16</f>
        <v>6.0068931560807483E-2</v>
      </c>
      <c r="G16" s="58">
        <f>+('MS 2021-22'!G16-'Middle School 19-20 worksheet'!G16)/'Middle School 19-20 worksheet'!G16</f>
        <v>6.0102899906454628E-2</v>
      </c>
    </row>
    <row r="17" spans="1:7" ht="17.25" thickTop="1" thickBot="1" x14ac:dyDescent="0.3">
      <c r="A17" s="34">
        <v>16</v>
      </c>
      <c r="B17" s="35" t="s">
        <v>16</v>
      </c>
      <c r="C17" s="35" t="s">
        <v>9</v>
      </c>
      <c r="D17" s="58">
        <f>+('MS 2021-22'!D17-'Middle School 19-20 worksheet'!D17)/'Middle School 19-20 worksheet'!D17</f>
        <v>6.0115190784737219E-2</v>
      </c>
      <c r="E17" s="58">
        <f>+('MS 2021-22'!E17-'Middle School 19-20 worksheet'!E17)/'Middle School 19-20 worksheet'!E17</f>
        <v>6.0163154316791298E-2</v>
      </c>
      <c r="F17" s="58">
        <f>+('MS 2021-22'!F17-'Middle School 19-20 worksheet'!F17)/'Middle School 19-20 worksheet'!F17</f>
        <v>6.0225442834138485E-2</v>
      </c>
      <c r="G17" s="58">
        <f>+('MS 2021-22'!G17-'Middle School 19-20 worksheet'!G17)/'Middle School 19-20 worksheet'!G17</f>
        <v>5.9957173447537475E-2</v>
      </c>
    </row>
    <row r="18" spans="1:7" ht="17.25" thickTop="1" thickBot="1" x14ac:dyDescent="0.3">
      <c r="A18" s="34">
        <v>17</v>
      </c>
      <c r="B18" s="35" t="s">
        <v>25</v>
      </c>
      <c r="C18" s="35" t="s">
        <v>54</v>
      </c>
      <c r="D18" s="58">
        <f>+('MS 2021-22'!D18-'Middle School 19-20 worksheet'!D18)/'Middle School 19-20 worksheet'!D18</f>
        <v>5.9972489683631364E-2</v>
      </c>
      <c r="E18" s="58">
        <f>+('MS 2021-22'!E18-'Middle School 19-20 worksheet'!E18)/'Middle School 19-20 worksheet'!E18</f>
        <v>6.0015588464536244E-2</v>
      </c>
      <c r="F18" s="58">
        <f>+('MS 2021-22'!F18-'Middle School 19-20 worksheet'!F18)/'Middle School 19-20 worksheet'!F18</f>
        <v>6.0068931560807483E-2</v>
      </c>
      <c r="G18" s="58">
        <f>+('MS 2021-22'!G18-'Middle School 19-20 worksheet'!G18)/'Middle School 19-20 worksheet'!G18</f>
        <v>6.0102899906454628E-2</v>
      </c>
    </row>
    <row r="19" spans="1:7" ht="17.25" thickTop="1" thickBot="1" x14ac:dyDescent="0.3">
      <c r="A19" s="34">
        <v>18</v>
      </c>
      <c r="B19" s="35" t="s">
        <v>61</v>
      </c>
      <c r="C19" s="35" t="s">
        <v>9</v>
      </c>
      <c r="D19" s="58">
        <f>+('MS 2021-22'!D19-'Middle School 19-20 worksheet'!D19)/'Middle School 19-20 worksheet'!D19</f>
        <v>6.0115190784737219E-2</v>
      </c>
      <c r="E19" s="58">
        <f>+('MS 2021-22'!E19-'Middle School 19-20 worksheet'!E19)/'Middle School 19-20 worksheet'!E19</f>
        <v>6.0163154316791298E-2</v>
      </c>
      <c r="F19" s="58">
        <f>+('MS 2021-22'!F19-'Middle School 19-20 worksheet'!F19)/'Middle School 19-20 worksheet'!F19</f>
        <v>6.0225442834138485E-2</v>
      </c>
      <c r="G19" s="58">
        <f>+('MS 2021-22'!G19-'Middle School 19-20 worksheet'!G19)/'Middle School 19-20 worksheet'!G19</f>
        <v>5.9957173447537475E-2</v>
      </c>
    </row>
    <row r="20" spans="1:7" ht="17.25" thickTop="1" thickBot="1" x14ac:dyDescent="0.3">
      <c r="A20" s="34">
        <v>19</v>
      </c>
      <c r="B20" s="35" t="s">
        <v>26</v>
      </c>
      <c r="C20" s="35" t="s">
        <v>54</v>
      </c>
      <c r="D20" s="58">
        <f>+('MS 2021-22'!D20-'Middle School 19-20 worksheet'!D20)/'Middle School 19-20 worksheet'!D20</f>
        <v>5.9972489683631364E-2</v>
      </c>
      <c r="E20" s="58">
        <f>+('MS 2021-22'!E20-'Middle School 19-20 worksheet'!E20)/'Middle School 19-20 worksheet'!E20</f>
        <v>6.0015588464536244E-2</v>
      </c>
      <c r="F20" s="58">
        <f>+('MS 2021-22'!F20-'Middle School 19-20 worksheet'!F20)/'Middle School 19-20 worksheet'!F20</f>
        <v>6.0068931560807483E-2</v>
      </c>
      <c r="G20" s="58">
        <f>+('MS 2021-22'!G20-'Middle School 19-20 worksheet'!G20)/'Middle School 19-20 worksheet'!G20</f>
        <v>6.0102899906454628E-2</v>
      </c>
    </row>
    <row r="21" spans="1:7" ht="17.25" thickTop="1" thickBot="1" x14ac:dyDescent="0.3">
      <c r="A21" s="36">
        <v>20</v>
      </c>
      <c r="B21" s="15" t="s">
        <v>26</v>
      </c>
      <c r="C21" s="15" t="s">
        <v>9</v>
      </c>
      <c r="D21" s="58">
        <f>+('MS 2021-22'!D21-'Middle School 19-20 worksheet'!D21)/'Middle School 19-20 worksheet'!D21</f>
        <v>6.0115190784737219E-2</v>
      </c>
      <c r="E21" s="58">
        <f>+('MS 2021-22'!E21-'Middle School 19-20 worksheet'!E21)/'Middle School 19-20 worksheet'!E21</f>
        <v>6.0163154316791298E-2</v>
      </c>
      <c r="F21" s="58">
        <f>+('MS 2021-22'!F21-'Middle School 19-20 worksheet'!F21)/'Middle School 19-20 worksheet'!F21</f>
        <v>6.0225442834138485E-2</v>
      </c>
      <c r="G21" s="58">
        <f>+('MS 2021-22'!G21-'Middle School 19-20 worksheet'!G21)/'Middle School 19-20 worksheet'!G21</f>
        <v>5.9957173447537475E-2</v>
      </c>
    </row>
    <row r="22" spans="1:7" ht="17.25" thickTop="1" thickBot="1" x14ac:dyDescent="0.3">
      <c r="A22" s="37">
        <v>21</v>
      </c>
      <c r="B22" s="38" t="s">
        <v>72</v>
      </c>
      <c r="C22" s="35" t="s">
        <v>63</v>
      </c>
      <c r="D22" s="58">
        <f>+('MS 2021-22'!D22-'Middle School 19-20 worksheet'!D22)/'Middle School 19-20 worksheet'!D22</f>
        <v>6.0156250000000001E-2</v>
      </c>
      <c r="E22" s="58">
        <f>+('MS 2021-22'!E22-'Middle School 19-20 worksheet'!E22)/'Middle School 19-20 worksheet'!E22</f>
        <v>5.9778597785977862E-2</v>
      </c>
      <c r="F22" s="58">
        <f>+('MS 2021-22'!F22-'Middle School 19-20 worksheet'!F22)/'Middle School 19-20 worksheet'!F22</f>
        <v>6.0139860139860141E-2</v>
      </c>
      <c r="G22" s="58">
        <f>+('MS 2021-22'!G22-'Middle School 19-20 worksheet'!G22)/'Middle School 19-20 worksheet'!G22</f>
        <v>5.9760956175298807E-2</v>
      </c>
    </row>
    <row r="23" spans="1:7" ht="17.25" thickTop="1" thickBot="1" x14ac:dyDescent="0.3">
      <c r="A23" s="83">
        <v>22</v>
      </c>
      <c r="B23" s="84" t="s">
        <v>72</v>
      </c>
      <c r="C23" s="79" t="s">
        <v>9</v>
      </c>
      <c r="D23" s="58"/>
      <c r="E23" s="58"/>
      <c r="F23" s="58"/>
      <c r="G23" s="58"/>
    </row>
    <row r="24" spans="1:7" ht="17.25" thickTop="1" thickBot="1" x14ac:dyDescent="0.3">
      <c r="A24" s="83">
        <v>23</v>
      </c>
      <c r="B24" s="85" t="s">
        <v>73</v>
      </c>
      <c r="C24" s="85" t="s">
        <v>74</v>
      </c>
      <c r="D24" s="58"/>
      <c r="E24" s="58"/>
      <c r="F24" s="58"/>
      <c r="G24" s="58"/>
    </row>
    <row r="25" spans="1:7" ht="16.5" thickTop="1" x14ac:dyDescent="0.25">
      <c r="A25" s="39"/>
      <c r="B25" s="40"/>
      <c r="C25" s="40"/>
      <c r="D25" s="41"/>
      <c r="E25" s="41"/>
      <c r="F25" s="41"/>
      <c r="G25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F09B68A839B84BA4BA73F0F9B59A57" ma:contentTypeVersion="6" ma:contentTypeDescription="Create a new document." ma:contentTypeScope="" ma:versionID="6edf8f8ed02ff6b0db637dae4de9dfbf">
  <xsd:schema xmlns:xsd="http://www.w3.org/2001/XMLSchema" xmlns:xs="http://www.w3.org/2001/XMLSchema" xmlns:p="http://schemas.microsoft.com/office/2006/metadata/properties" xmlns:ns2="6ae5ba5e-164b-4b2c-a221-204fa9baca29" xmlns:ns3="2f154afc-aacb-4b8d-8ec6-54c2e30132b4" targetNamespace="http://schemas.microsoft.com/office/2006/metadata/properties" ma:root="true" ma:fieldsID="828aa92a58f9a6bd9fca0896eb0238ff" ns2:_="" ns3:_="">
    <xsd:import namespace="6ae5ba5e-164b-4b2c-a221-204fa9baca29"/>
    <xsd:import namespace="2f154afc-aacb-4b8d-8ec6-54c2e3013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5ba5e-164b-4b2c-a221-204fa9baca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54afc-aacb-4b8d-8ec6-54c2e30132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0257C6-9A6D-42CF-ABC4-52A543502F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B83195-EBD8-4E9E-968F-AAD9A4C89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5ba5e-164b-4b2c-a221-204fa9baca29"/>
    <ds:schemaRef ds:uri="2f154afc-aacb-4b8d-8ec6-54c2e3013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02410-2320-4D32-A921-FB7360EF059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f154afc-aacb-4b8d-8ec6-54c2e30132b4"/>
    <ds:schemaRef ds:uri="6ae5ba5e-164b-4b2c-a221-204fa9baca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HS 2021-22</vt:lpstr>
      <vt:lpstr>MS 2021-22</vt:lpstr>
      <vt:lpstr>HS 2022-23</vt:lpstr>
      <vt:lpstr>MS 2022-23</vt:lpstr>
      <vt:lpstr>HS 2023-24</vt:lpstr>
      <vt:lpstr>MS 2023-24</vt:lpstr>
      <vt:lpstr>High School 19-20 worksheet</vt:lpstr>
      <vt:lpstr>Middle School 19-20 worksheet</vt:lpstr>
      <vt:lpstr>MS Change</vt:lpstr>
      <vt:lpstr>HS Change</vt:lpstr>
      <vt:lpstr>'High School 19-20 worksheet'!Print_Area</vt:lpstr>
      <vt:lpstr>'Middle School 19-20 worksheet'!Print_Area</vt:lpstr>
      <vt:lpstr>'MS 2021-22'!Print_Area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Coaches Salary HS and MS</dc:title>
  <dc:subject/>
  <dc:creator>Amanda Michaels</dc:creator>
  <dc:description/>
  <cp:lastModifiedBy>Tia</cp:lastModifiedBy>
  <cp:revision>1</cp:revision>
  <cp:lastPrinted>2021-08-13T16:36:11Z</cp:lastPrinted>
  <dcterms:created xsi:type="dcterms:W3CDTF">2008-01-25T18:43:47Z</dcterms:created>
  <dcterms:modified xsi:type="dcterms:W3CDTF">2021-08-20T16:19:21Z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ContentTypeId">
    <vt:lpwstr>0x01010073F09B68A839B84BA4BA73F0F9B59A57</vt:lpwstr>
  </property>
</Properties>
</file>